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firstSheet="1" activeTab="1"/>
  </bookViews>
  <sheets>
    <sheet name="DATI_IND_SINT" sheetId="1" state="hidden" r:id="rId1"/>
    <sheet name="INDICATORI_SINTETICI" sheetId="2" r:id="rId2"/>
    <sheet name="INDICATORI_ANALITICI_ENTRATA" sheetId="3" r:id="rId3"/>
    <sheet name="INDICATORI_ANALITICI_USCITA_1" sheetId="4" r:id="rId4"/>
    <sheet name="INDICATORI_ANALITICI_USCITA_2" sheetId="5" r:id="rId5"/>
    <sheet name="QUADRO_SINOTTICO" sheetId="6" r:id="rId6"/>
  </sheets>
  <definedNames>
    <definedName name="_xlnm.Print_Area" localSheetId="2">'INDICATORI_ANALITICI_ENTRATA'!$B$2:$K$55</definedName>
    <definedName name="_xlnm.Print_Area" localSheetId="4">'INDICATORI_ANALITICI_USCITA_2'!$B$2:$I$110</definedName>
    <definedName name="_xlnm.Print_Area" localSheetId="1">'INDICATORI_SINTETICI'!$B$2:$E$87</definedName>
    <definedName name="_xlnm.Print_Area" localSheetId="5">'QUADRO_SINOTTICO'!$A$1:$J$71</definedName>
    <definedName name="Excel_BuiltIn_Print_Area" localSheetId="2">'INDICATORI_ANALITICI_ENTRATA'!$B$2:$K$55</definedName>
    <definedName name="Excel_BuiltIn_Print_Area" localSheetId="4">'INDICATORI_ANALITICI_USCITA_2'!$B$2:$I$110</definedName>
    <definedName name="Excel_BuiltIn_Print_Area" localSheetId="1">'INDICATORI_SINTETICI'!$B$2:$E$87</definedName>
    <definedName name="Excel_BuiltIn_Print_Area" localSheetId="5">'QUADRO_SINOTTICO'!$A$1:$J$71</definedName>
    <definedName name="Excel_BuiltIn_Print_Titles" localSheetId="2">'INDICATORI_ANALITICI_ENTRATA'!$2:$7</definedName>
    <definedName name="Excel_BuiltIn_Print_Titles" localSheetId="3">'INDICATORI_ANALITICI_USCITA_1'!$2:$8</definedName>
    <definedName name="Excel_BuiltIn_Print_Titles" localSheetId="4">'INDICATORI_ANALITICI_USCITA_2'!$2:$7</definedName>
    <definedName name="Excel_BuiltIn_Print_Titles" localSheetId="1">'INDICATORI_SINTETICI'!$2:$8</definedName>
    <definedName name="Excel_BuiltIn_Print_Titles" localSheetId="5">'QUADRO_SINOTTICO'!$1:$2</definedName>
    <definedName name="_xlnm.Print_Titles" localSheetId="2">'INDICATORI_ANALITICI_ENTRATA'!$2:$7</definedName>
    <definedName name="_xlnm.Print_Titles" localSheetId="3">'INDICATORI_ANALITICI_USCITA_1'!$2:$8</definedName>
    <definedName name="_xlnm.Print_Titles" localSheetId="4">'INDICATORI_ANALITICI_USCITA_2'!$2:$7</definedName>
    <definedName name="_xlnm.Print_Titles" localSheetId="1">'INDICATORI_SINTETICI'!$2:$8</definedName>
    <definedName name="_xlnm.Print_Titles" localSheetId="5">'QUADRO_SINOTTICO'!$1:$2</definedName>
  </definedNames>
  <calcPr fullCalcOnLoad="1"/>
</workbook>
</file>

<file path=xl/sharedStrings.xml><?xml version="1.0" encoding="utf-8"?>
<sst xmlns="http://schemas.openxmlformats.org/spreadsheetml/2006/main" count="1564" uniqueCount="827">
  <si>
    <t>COD</t>
  </si>
  <si>
    <t>NUM_01</t>
  </si>
  <si>
    <t>ORD.</t>
  </si>
  <si>
    <t>DESCRIZIONE</t>
  </si>
  <si>
    <t>ANNO</t>
  </si>
  <si>
    <t>Impegni Titolo 1 Macroaggregato 1</t>
  </si>
  <si>
    <t>Impegni su pdc 1.02.01.01.000 IRAP</t>
  </si>
  <si>
    <t>FPV Entrata Titolo 1 Macroaggregato 1</t>
  </si>
  <si>
    <t>FPV Spesa Titolo 1 Macoraggregato 1</t>
  </si>
  <si>
    <t>Ripiano disavanzo</t>
  </si>
  <si>
    <t>Debito da finanziamento al 31 dicembre (da prime note)</t>
  </si>
  <si>
    <t>Accertamenti Titolo 1, 2, 3</t>
  </si>
  <si>
    <t>Utilizzo Fondo Anticipazione DL 35/2013</t>
  </si>
  <si>
    <t>Stanziamenti iniziali entrata Titolo 1, 2, 3</t>
  </si>
  <si>
    <t>Stanziamenti definitivi entrata Titolo 1, 2, 3</t>
  </si>
  <si>
    <t>Accertamenti entrate proprie (Tributi, compartecipazione tributi, extratributarie)</t>
  </si>
  <si>
    <t>Incassi c/comp e residui entrate tit. 1, 2, 3</t>
  </si>
  <si>
    <t>Stanziamenti iniziali di cassa entrata Titolo 1, 2, 3</t>
  </si>
  <si>
    <t>Stanziamenti definitivi di cassa entrata Titolo 1, 2, 3</t>
  </si>
  <si>
    <t>Incassi c/comp e residui (Tributi, compartecipazione tributi, extratributarie)</t>
  </si>
  <si>
    <t>Sommatoria degli utilizzi giornalieri delle anticipazioni dell'esercizio</t>
  </si>
  <si>
    <t>Massimo previsto dalla norma</t>
  </si>
  <si>
    <t>Anticipazioni di tesoreria all'inizio dell'esercizio successivo</t>
  </si>
  <si>
    <t>Impegni titolo 1</t>
  </si>
  <si>
    <t>Fondo crediti dubbia esigibilità di parte corrente</t>
  </si>
  <si>
    <t>Spesa personale fisso (pdc 1.01.01.01.004, 1.01.01.01.008) + Straordinario (pdc 1.01.01.01.003, 1.01.01.01.007)</t>
  </si>
  <si>
    <t>Spesa personale flessibile (pdc 1.03.02.10.000, 1.03.02.11.000, 1.03.02.12.000)</t>
  </si>
  <si>
    <t>Popolazione residente al 01.01</t>
  </si>
  <si>
    <t>Impegni (pdc U.1.03.02.15.000 'Contratti di servizio pubblico' + pdc U.1.04.03.01.000 'Trasferimenti correnti a imprese controllate' + pdc U.1.04.03.02.000 'Trasferimenti correnti a altre imprese partecipate'</t>
  </si>
  <si>
    <t>impegni titolo 1 Macroaggr. 7 (Interessi passivi)</t>
  </si>
  <si>
    <t>Impegni Interessi passivi su anticipazioni di tesoreria (pdc 1.07.06.04.000)</t>
  </si>
  <si>
    <t>Impegni Interessi di mora (pdc 1.07.06.02.000)</t>
  </si>
  <si>
    <t>Impegni a competenza Investimenti fissi lordi e acquisto di terreni</t>
  </si>
  <si>
    <t>Impegni a competenza Contributi agli investimenti</t>
  </si>
  <si>
    <t>Impegni titolo 1 e 2</t>
  </si>
  <si>
    <t>Accertamenti titolo 5</t>
  </si>
  <si>
    <t>Impegni titolo 3</t>
  </si>
  <si>
    <t>Accensione prestiti (escluse escussioni garanzie e rinegoziazioni)</t>
  </si>
  <si>
    <t>Residui passivi titolo 1 competenza</t>
  </si>
  <si>
    <t>Residui passivi titolo 1 totali</t>
  </si>
  <si>
    <t>Residui passivi titolo 2 competenza</t>
  </si>
  <si>
    <t>Residui passivi titolo 2 totali</t>
  </si>
  <si>
    <t>Residui passivi titolo 3 competenza</t>
  </si>
  <si>
    <t>Residui passivi titolo 3 totali</t>
  </si>
  <si>
    <t>Residui attivi titolo 1, 2, 3 competenza</t>
  </si>
  <si>
    <t>Residui attivi titolo 1, 2, 3 totali</t>
  </si>
  <si>
    <t>Residui attivi titolo 4 competenza</t>
  </si>
  <si>
    <t>Residui attivi titolo 4 totali</t>
  </si>
  <si>
    <t>Residui attivi titolo 5 competenza</t>
  </si>
  <si>
    <t>Residui attivi titolo 5 totali</t>
  </si>
  <si>
    <t>Pagamenti a competenza acquisto beni e servizi</t>
  </si>
  <si>
    <t>Impegni a competenza acquisto beni e servizi</t>
  </si>
  <si>
    <t xml:space="preserve">Pagamenti a competenza Investimenti fissi lordi e acquisto di terreni </t>
  </si>
  <si>
    <t>Pagamenti a residuo acquisto beni e servizi</t>
  </si>
  <si>
    <t xml:space="preserve">Pagamenti a residuo Investimenti fissi lordi e acquisto di terreni </t>
  </si>
  <si>
    <t>Impegni a residuo Investimenti fissi lordi e acquisto di terreni</t>
  </si>
  <si>
    <t>Impegni a residuo Acquisto beni e servizi</t>
  </si>
  <si>
    <t>Pagamenti a competenza trasferimenti e contributi ad amministrazioni pubbliche</t>
  </si>
  <si>
    <t>Impegni a competenza trasferimenti e contributi ad amministrazioni pubbliche</t>
  </si>
  <si>
    <t>Pagamenti a residuo trasferimenti e contributi ad amministrazioni pubbliche</t>
  </si>
  <si>
    <t>Impegni a residuo trasferimenti e contributi ad amministrazioni pubbliche</t>
  </si>
  <si>
    <t>Indicatore annuale di tempestività pagamenti</t>
  </si>
  <si>
    <t>Impegni per estinzioni anticipate</t>
  </si>
  <si>
    <t>Impegni a competenza titolo 4 (Rimborso prestiti)</t>
  </si>
  <si>
    <t>Debito da finanziamento al 31 dicembre anno precedente (da prime note)</t>
  </si>
  <si>
    <t>Contributi agli investimenti direttamente destinati al rimborso di prestiti da amm. pubbl.</t>
  </si>
  <si>
    <t>Traserimenti in conto capitale per assunzione di debiti dell'amministrazione da parte di amm. pubbl.</t>
  </si>
  <si>
    <t>Traserimenti in conto capitale da parte di amm. pubbl per cancellazione di debiti dell'amministrazione</t>
  </si>
  <si>
    <t>Avanzo di amministrazione</t>
  </si>
  <si>
    <t>Quota libera di parte corrente dell'avanzo</t>
  </si>
  <si>
    <t>Quota libera di parte capitale dell'avanzo</t>
  </si>
  <si>
    <t>Quota accantonata dell'avanzo</t>
  </si>
  <si>
    <t>Quota vincolata dell'avanzo</t>
  </si>
  <si>
    <t>Disavanzo di amministrazione esercizio precedente</t>
  </si>
  <si>
    <t>Disavanzo di amministrazione esercizio in corso</t>
  </si>
  <si>
    <t>Patrimonio netto</t>
  </si>
  <si>
    <t>Disavanzo da debito autorizzato e non contratto</t>
  </si>
  <si>
    <t>Debiti fuori bilancio riconosciuti e finanziati</t>
  </si>
  <si>
    <t>Debiti fuori bilancio in corso di riconoscimento</t>
  </si>
  <si>
    <t>FPV (corr. e cap.) in entrata</t>
  </si>
  <si>
    <t>Quota parte FPV entrata (corr e cap.) non utilizzata e rinviata agli esercizi succ.</t>
  </si>
  <si>
    <t>Accertamenti entrate per conto terzi e partite di giro</t>
  </si>
  <si>
    <t>Impegni uscite per conto terzi e partite di giro</t>
  </si>
  <si>
    <t>Debiti fuori bilancio riconosciuti e in corso di finanziamento</t>
  </si>
  <si>
    <t>Trasferimenti in conto capitale per ripiano disavanzi pregressi</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</si>
  <si>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</si>
  <si>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</si>
  <si>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</si>
  <si>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</si>
  <si>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</si>
  <si>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</si>
  <si>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</si>
  <si>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</si>
  <si>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</si>
  <si>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</si>
  <si>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e trasferimenti in conto capitale per ripiano disavanzi pregressi)</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</si>
  <si>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</si>
  <si>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</si>
  <si>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</si>
  <si>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</si>
  <si>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</si>
  <si>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</si>
  <si>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</si>
  <si>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</si>
  <si>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</si>
  <si>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</si>
  <si>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</si>
  <si>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</si>
  <si>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</si>
  <si>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</si>
  <si>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</si>
  <si>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</si>
  <si>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</si>
  <si>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</si>
  <si>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</si>
  <si>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</si>
  <si>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</si>
  <si>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</si>
  <si>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</si>
  <si>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</si>
  <si>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</si>
  <si>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</si>
  <si>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</si>
  <si>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</si>
  <si>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</si>
  <si>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</si>
  <si>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</si>
  <si>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</si>
  <si>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</si>
  <si>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</si>
  <si>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</si>
  <si>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</si>
  <si>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</si>
  <si>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</si>
  <si>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</si>
  <si>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</si>
  <si>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</si>
  <si>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</si>
  <si>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</si>
  <si>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</si>
  <si>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</si>
  <si>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</si>
  <si>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</si>
  <si>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</si>
  <si>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</si>
  <si>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</si>
  <si>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</si>
  <si>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</si>
  <si>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</si>
  <si>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</si>
  <si>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</si>
  <si>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</si>
  <si>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</si>
  <si>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</si>
  <si>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</si>
  <si>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</si>
  <si>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</si>
  <si>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</si>
  <si>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</si>
  <si>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</si>
  <si>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</si>
  <si>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</si>
  <si>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</si>
  <si>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</si>
  <si>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</si>
  <si>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</si>
  <si>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</si>
  <si>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</si>
  <si>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</si>
  <si>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</si>
  <si>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</si>
  <si>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</si>
  <si>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</si>
  <si>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</si>
  <si>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</si>
  <si>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</si>
  <si>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</si>
  <si>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</si>
  <si>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</si>
  <si>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</si>
  <si>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</si>
  <si>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</si>
  <si>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</si>
  <si>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</si>
  <si>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</si>
  <si>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</si>
  <si>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</si>
  <si>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</si>
  <si>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</si>
  <si>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</si>
  <si>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</si>
  <si>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</si>
  <si>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</si>
  <si>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</si>
  <si>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</si>
  <si>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</si>
  <si>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</si>
  <si>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</si>
  <si>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</si>
  <si>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</si>
  <si>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</si>
  <si>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</si>
  <si>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</si>
  <si>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</si>
  <si>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</si>
  <si>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</si>
  <si>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</si>
  <si>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</si>
  <si>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</si>
  <si>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</si>
  <si>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</si>
  <si>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</si>
  <si>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</si>
  <si>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</si>
  <si>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</si>
  <si>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</si>
  <si>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</si>
  <si>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</si>
  <si>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</si>
  <si>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</si>
  <si>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</si>
  <si>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</si>
  <si>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</si>
  <si>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</si>
  <si>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</si>
  <si>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</si>
  <si>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</si>
  <si>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</si>
  <si>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</si>
  <si>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</si>
  <si>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</si>
  <si>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</si>
  <si>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</si>
  <si>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</si>
  <si>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</si>
  <si>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</si>
  <si>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</si>
  <si>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</si>
  <si>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</si>
  <si>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</si>
  <si>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</si>
  <si>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</si>
  <si>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</si>
  <si>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</si>
  <si>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</si>
  <si>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</si>
  <si>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</si>
  <si>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</si>
  <si>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</si>
  <si>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</si>
  <si>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 e trasferimenti in conto capitale per ripiano disavanzi pregressi)</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</si>
  <si>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</si>
  <si>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</si>
  <si>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</si>
  <si>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</si>
  <si>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</si>
  <si>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</si>
  <si>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</si>
  <si>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</si>
  <si>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</si>
  <si>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</si>
  <si>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</si>
  <si>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</si>
  <si>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</si>
  <si>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</si>
  <si>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</si>
  <si>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</si>
  <si>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</si>
  <si>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</si>
  <si>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</si>
  <si>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</si>
  <si>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</si>
  <si>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</si>
  <si>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</si>
  <si>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</si>
  <si>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</si>
  <si>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</si>
  <si>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</si>
  <si>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</si>
  <si>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</si>
  <si>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</si>
  <si>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</si>
  <si>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</si>
  <si>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</si>
  <si>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</si>
  <si>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</si>
  <si>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</si>
  <si>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</si>
  <si>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</si>
  <si>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</si>
  <si>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</si>
  <si>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</si>
  <si>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</si>
  <si>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</si>
  <si>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</si>
  <si>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</si>
  <si>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</si>
  <si>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</si>
  <si>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</si>
  <si>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</si>
  <si>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</si>
  <si>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</si>
  <si>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</si>
  <si>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</si>
  <si>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</si>
  <si>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</si>
  <si>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</si>
  <si>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</si>
  <si>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</si>
  <si>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</si>
  <si>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</si>
  <si>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</si>
  <si>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</si>
  <si>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</si>
  <si>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</si>
  <si>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</si>
  <si>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</si>
  <si>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</si>
  <si>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</si>
  <si>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</si>
  <si>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</si>
  <si>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</si>
  <si>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</si>
  <si>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</si>
  <si>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</si>
  <si>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</si>
  <si>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</si>
  <si>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</si>
  <si>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</si>
  <si>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</si>
  <si>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</si>
  <si>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</si>
  <si>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</si>
  <si>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</si>
  <si>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</si>
  <si>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</si>
  <si>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</si>
  <si>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</si>
  <si>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</si>
  <si>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</si>
  <si>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</si>
  <si>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</si>
  <si>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</si>
  <si>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</si>
  <si>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</si>
  <si>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</si>
  <si>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</si>
  <si>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</si>
  <si>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</si>
  <si>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</si>
  <si>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</si>
  <si>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</si>
  <si>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</si>
  <si>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</si>
  <si>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</si>
  <si>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</si>
  <si>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</si>
  <si>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</si>
  <si>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</si>
  <si>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</si>
  <si>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</si>
  <si>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</si>
  <si>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</si>
  <si>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</si>
  <si>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</si>
  <si>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</si>
  <si>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</si>
  <si>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</si>
  <si>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</si>
  <si>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</si>
  <si>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</si>
  <si>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</si>
  <si>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</si>
  <si>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</si>
  <si>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</si>
  <si>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</si>
  <si>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</si>
  <si>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</si>
  <si>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</si>
  <si>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</si>
  <si>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</si>
  <si>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</si>
  <si>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</si>
  <si>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</si>
  <si>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</si>
  <si>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</si>
  <si>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</si>
  <si>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</si>
  <si>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</si>
  <si>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</si>
  <si>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</si>
  <si>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</si>
  <si>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</si>
  <si>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</si>
  <si>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</si>
  <si>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</si>
  <si>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</si>
  <si>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</si>
  <si>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</si>
  <si>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</si>
  <si>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</si>
  <si>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</si>
  <si>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</si>
  <si>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</si>
  <si>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</si>
  <si>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</si>
  <si>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</si>
  <si>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</si>
  <si>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</si>
  <si>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</si>
  <si>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</si>
  <si>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</si>
  <si>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</si>
  <si>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</si>
  <si>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</si>
  <si>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</si>
  <si>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</si>
  <si>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</si>
  <si>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</si>
  <si>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</si>
  <si>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</si>
  <si>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</si>
  <si>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</si>
  <si>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</si>
  <si>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</si>
  <si>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</si>
  <si>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</si>
  <si>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</si>
  <si>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</si>
  <si>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</si>
  <si>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</si>
  <si>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</si>
  <si>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</si>
  <si>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</si>
  <si>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</si>
  <si>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</si>
  <si>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</si>
  <si>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</si>
  <si>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</si>
  <si>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</si>
  <si>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</si>
  <si>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</si>
  <si>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</si>
  <si>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</si>
  <si>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</si>
  <si>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</si>
  <si>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</si>
  <si>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</si>
  <si>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</si>
  <si>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</si>
  <si>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</si>
  <si>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</si>
  <si>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</si>
  <si>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</si>
  <si>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</si>
  <si>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</si>
  <si>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</si>
  <si>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</si>
  <si>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</si>
  <si>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</si>
  <si>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</si>
  <si>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</si>
  <si>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</si>
  <si>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</si>
  <si>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</si>
  <si>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</si>
  <si>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</si>
  <si>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</si>
  <si>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</si>
  <si>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</si>
  <si>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</si>
  <si>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</si>
  <si>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</si>
  <si>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</si>
  <si>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</si>
  <si>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</si>
  <si>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</si>
  <si>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</si>
  <si>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</si>
  <si>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</si>
  <si>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</si>
  <si>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</si>
  <si>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</si>
  <si>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</si>
  <si>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</si>
  <si>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</si>
  <si>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</si>
  <si>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</si>
  <si>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</si>
  <si>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</si>
  <si>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</si>
  <si>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</si>
  <si>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</si>
  <si>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</si>
  <si>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</si>
  <si>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</si>
  <si>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</si>
  <si>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</si>
  <si>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</si>
  <si>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</si>
  <si>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</si>
  <si>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</si>
  <si>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</si>
  <si>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</si>
  <si>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</si>
  <si>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</si>
  <si>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</si>
  <si>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</si>
  <si>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</si>
  <si>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</si>
  <si>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</si>
  <si>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</si>
  <si>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</si>
  <si>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</si>
  <si>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</si>
  <si>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</si>
  <si>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</si>
  <si>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</si>
  <si>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</si>
  <si>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</si>
  <si>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</si>
  <si>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</si>
  <si>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</si>
  <si>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</si>
  <si>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</si>
  <si>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</si>
  <si>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</si>
  <si>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</si>
  <si>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</si>
  <si>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</si>
  <si>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</si>
  <si>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</si>
  <si>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</si>
  <si>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</si>
  <si>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</si>
  <si>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</si>
  <si>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</si>
  <si>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</si>
  <si>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</si>
  <si>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</si>
  <si>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</si>
  <si>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</si>
  <si>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</si>
  <si>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</si>
  <si>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</si>
  <si>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</si>
  <si>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</si>
  <si>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</si>
  <si>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</si>
  <si>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</si>
  <si>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</si>
  <si>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</si>
  <si>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</si>
  <si>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</si>
  <si>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</si>
  <si>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</si>
  <si>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</si>
  <si>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</si>
  <si>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</si>
  <si>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</si>
  <si>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</si>
  <si>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</si>
  <si>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</si>
  <si>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</si>
  <si>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</si>
  <si>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</si>
  <si>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</si>
  <si>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</si>
  <si>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</si>
  <si>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</si>
  <si>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</si>
  <si>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</si>
  <si>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</si>
  <si>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</si>
  <si>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</si>
  <si>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</si>
  <si>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</si>
  <si>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</si>
  <si>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</si>
  <si>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</si>
  <si>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</si>
  <si>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</si>
  <si>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</si>
  <si>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</si>
  <si>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</si>
  <si>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</si>
  <si>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</si>
  <si>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</si>
  <si>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</si>
  <si>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</si>
  <si>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</si>
  <si>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</si>
  <si>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</si>
  <si>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</si>
  <si>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</si>
  <si>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</si>
  <si>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</si>
  <si>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</si>
  <si>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</si>
  <si>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</si>
  <si>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</si>
  <si>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</si>
  <si>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</si>
  <si>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</si>
  <si>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</si>
  <si>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</si>
  <si>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</si>
  <si>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</si>
  <si>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</si>
  <si>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</si>
  <si>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</si>
  <si>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</si>
  <si>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</si>
  <si>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</si>
  <si>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</si>
  <si>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</si>
  <si>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</si>
  <si>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</si>
  <si>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</si>
  <si>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</si>
  <si>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</si>
  <si>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</si>
  <si>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</si>
  <si>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</si>
  <si>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</si>
  <si>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</si>
  <si>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</si>
  <si>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</si>
  <si>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</si>
  <si>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</si>
  <si>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</si>
  <si>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</si>
  <si>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</si>
  <si>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</si>
  <si>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</si>
  <si>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</si>
  <si>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</si>
  <si>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</si>
  <si>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</si>
  <si>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</si>
  <si>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</si>
  <si>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</si>
  <si>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</si>
  <si>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</si>
  <si>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</si>
  <si>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</si>
  <si>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</si>
  <si>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</si>
  <si>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</si>
  <si>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</si>
  <si>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</si>
  <si>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</si>
  <si>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</si>
  <si>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</si>
  <si>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</si>
  <si>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</si>
  <si>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</si>
  <si>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</si>
  <si>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</si>
  <si>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</si>
  <si>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</si>
  <si>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</si>
  <si>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</si>
  <si>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</si>
  <si>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Categorie 4.03.07, 4.03.08 e 4.03.09)</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</si>
  <si>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</si>
  <si>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</si>
  <si>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</si>
  <si>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</si>
  <si>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</si>
  <si>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</si>
  <si>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</si>
  <si>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</si>
  <si>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</si>
  <si>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</si>
  <si>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</si>
  <si>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</si>
  <si>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</si>
  <si>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</si>
  <si>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</si>
  <si>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</si>
  <si>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</si>
  <si>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</si>
  <si>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</si>
  <si>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</si>
  <si>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</si>
  <si>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</si>
  <si>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</si>
  <si>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</si>
  <si>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</si>
  <si>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</si>
  <si>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</si>
  <si>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</si>
  <si>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</si>
  <si>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</si>
  <si>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</si>
  <si>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</si>
  <si>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</si>
  <si>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</si>
  <si>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</si>
  <si>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</si>
  <si>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</si>
  <si>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</si>
  <si>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</si>
  <si>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</si>
  <si>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</si>
  <si>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</si>
  <si>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</si>
  <si>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</si>
  <si>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</si>
  <si>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</si>
  <si>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</si>
  <si>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</si>
  <si>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</si>
  <si>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</si>
  <si>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</si>
  <si>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</si>
  <si>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</si>
  <si>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</si>
  <si>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</si>
  <si>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</si>
  <si>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</si>
  <si>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</si>
  <si>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</si>
  <si>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</si>
  <si>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</si>
  <si>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</si>
  <si>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</si>
  <si>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</si>
  <si>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</si>
  <si>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</si>
  <si>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</si>
  <si>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</si>
  <si>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</si>
  <si>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</si>
  <si>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</si>
  <si>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</si>
  <si>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</si>
  <si>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</si>
  <si>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</si>
  <si>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</si>
  <si>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</si>
  <si>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</si>
  <si>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</si>
  <si>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</si>
  <si>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</si>
  <si>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</si>
  <si>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</si>
  <si>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</si>
  <si>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</si>
  <si>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</si>
  <si>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</si>
  <si>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</si>
  <si>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</si>
  <si>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</si>
  <si>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</si>
  <si>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</si>
  <si>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</si>
  <si>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</si>
  <si>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</si>
  <si>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</si>
  <si>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</si>
  <si>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</si>
  <si>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</si>
  <si>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</si>
  <si>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</si>
  <si>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</si>
  <si>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</si>
  <si>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</si>
  <si>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</si>
  <si>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</si>
  <si>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</si>
  <si>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</si>
  <si>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</si>
  <si>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</si>
  <si>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</si>
  <si>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</si>
  <si>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</si>
  <si>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</si>
  <si>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</si>
  <si>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</si>
  <si>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</si>
  <si>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</si>
  <si>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</si>
  <si>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</si>
  <si>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</si>
  <si>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</si>
  <si>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</si>
  <si>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</si>
  <si>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</si>
  <si>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</si>
  <si>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</si>
  <si>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</si>
  <si>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</si>
  <si>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</si>
  <si>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</si>
  <si>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</si>
  <si>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</si>
  <si>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</si>
  <si>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</si>
  <si>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</si>
  <si>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</si>
  <si>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</si>
  <si>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</si>
  <si>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r>
      <rPr>
        <b/>
        <sz val="10"/>
        <rFont val="Arial"/>
        <family val="2"/>
      </rPr>
      <t>Disavanzo iscritto in spesa del conto del bilancio / (Accertamenti dei titoli 1, 2 e 3 delle entrate</t>
    </r>
    <r>
      <rPr>
        <b/>
        <sz val="10"/>
        <color indexed="17"/>
        <rFont val="Arial"/>
        <family val="2"/>
      </rPr>
      <t xml:space="preserve"> </t>
    </r>
    <r>
      <rPr>
        <b/>
        <sz val="10"/>
        <rFont val="Arial"/>
        <family val="2"/>
      </rPr>
      <t>+ accertamenti Categorie 4.03.07, 4.03.08 e 4.03.09)</t>
    </r>
  </si>
  <si>
    <t>Valutazione della sostenibilità del disavanzo effettivamente a carico dell'esercizio quale rapporto tra il disavanzo iscritto in spesa (stanziamento defintivo)  e il totale degli accertamenti per i primi tre titoli di entrata + i trasferimenti in c/capitale destinati al ripiano del disavanzo pregresso</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</si>
  <si>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</si>
  <si>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</si>
  <si>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</si>
  <si>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</si>
  <si>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</si>
  <si>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</si>
  <si>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</si>
  <si>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</si>
  <si>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</si>
  <si>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</si>
  <si>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</si>
  <si>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</si>
  <si>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</si>
  <si>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</si>
  <si>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</si>
  <si>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</si>
  <si>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</si>
  <si>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</si>
  <si>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cod</t>
  </si>
  <si>
    <t>Rendiconto esercizio 2022</t>
  </si>
  <si>
    <t xml:space="preserve">VALORE INDICATORE 2022 (percentuale)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</si>
</sst>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64">
    <font>
      <sz val="10"/>
      <name val="Arial"/>
      <family val="2"/>
    </font>
    <font>
      <sz val="10"/>
      <color indexed="8"/>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b/>
      <sz val="10"/>
      <color indexed="17"/>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6">
    <xf numFmtId="0" fontId="0" fillId="0" borderId="0" xfId="0" applyAlignment="1">
      <alignment/>
    </xf>
    <xf numFmtId="0" fontId="1" fillId="0" borderId="0" xfId="0" applyFont="1" applyAlignment="1">
      <alignment/>
    </xf>
    <xf numFmtId="0" fontId="1" fillId="0" borderId="0" xfId="0" applyFont="1" applyAlignment="1">
      <alignment wrapText="1"/>
    </xf>
    <xf numFmtId="4" fontId="1" fillId="0" borderId="0" xfId="0" applyNumberFormat="1" applyFont="1" applyAlignment="1" applyProtection="1">
      <alignment/>
      <protection locked="0"/>
    </xf>
    <xf numFmtId="0" fontId="1" fillId="33" borderId="0" xfId="0" applyFont="1" applyFill="1" applyAlignment="1">
      <alignment horizontal="center"/>
    </xf>
    <xf numFmtId="0" fontId="1" fillId="33" borderId="0" xfId="0" applyFont="1" applyFill="1" applyAlignment="1">
      <alignment horizontal="center" wrapText="1"/>
    </xf>
    <xf numFmtId="4" fontId="1" fillId="33" borderId="0" xfId="0" applyNumberFormat="1" applyFont="1" applyFill="1" applyAlignment="1" applyProtection="1">
      <alignment horizontal="center"/>
      <protection locked="0"/>
    </xf>
    <xf numFmtId="4" fontId="0" fillId="0" borderId="0" xfId="0" applyNumberFormat="1" applyAlignment="1" applyProtection="1">
      <alignment/>
      <protection locked="0"/>
    </xf>
    <xf numFmtId="0" fontId="0" fillId="0" borderId="0" xfId="0" applyFont="1" applyAlignment="1">
      <alignment wrapText="1"/>
    </xf>
    <xf numFmtId="0" fontId="2" fillId="34" borderId="0" xfId="0" applyFont="1" applyFill="1" applyAlignment="1">
      <alignment horizontal="right" vertical="top"/>
    </xf>
    <xf numFmtId="0" fontId="0" fillId="34" borderId="0" xfId="0" applyFont="1" applyFill="1" applyAlignment="1">
      <alignment vertical="top" wrapText="1"/>
    </xf>
    <xf numFmtId="0" fontId="0" fillId="34" borderId="0" xfId="0" applyFont="1" applyFill="1" applyAlignment="1">
      <alignment horizontal="center" vertical="top"/>
    </xf>
    <xf numFmtId="0" fontId="0" fillId="34" borderId="0" xfId="0" applyFont="1" applyFill="1" applyBorder="1" applyAlignment="1">
      <alignment/>
    </xf>
    <xf numFmtId="0" fontId="0" fillId="0" borderId="0" xfId="0" applyFont="1" applyFill="1" applyAlignment="1">
      <alignment horizontal="center" vertical="top"/>
    </xf>
    <xf numFmtId="0" fontId="0" fillId="34" borderId="0" xfId="0" applyFont="1" applyFill="1" applyAlignment="1">
      <alignment/>
    </xf>
    <xf numFmtId="0" fontId="2" fillId="0" borderId="10" xfId="0" applyFont="1" applyFill="1" applyBorder="1" applyAlignment="1">
      <alignment horizontal="center" vertical="center" wrapText="1"/>
    </xf>
    <xf numFmtId="0" fontId="0" fillId="34" borderId="0" xfId="0" applyFont="1" applyFill="1" applyBorder="1" applyAlignment="1">
      <alignment horizontal="left" wrapText="1"/>
    </xf>
    <xf numFmtId="0" fontId="5" fillId="34" borderId="10" xfId="0" applyFont="1" applyFill="1" applyBorder="1" applyAlignment="1">
      <alignment horizontal="right" vertical="top"/>
    </xf>
    <xf numFmtId="0" fontId="6" fillId="34"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4"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5" fillId="0" borderId="10" xfId="0" applyFont="1" applyFill="1" applyBorder="1" applyAlignment="1">
      <alignment horizontal="right" vertical="top"/>
    </xf>
    <xf numFmtId="0" fontId="5" fillId="0" borderId="11" xfId="0" applyFont="1" applyFill="1" applyBorder="1" applyAlignment="1">
      <alignment vertical="top" wrapText="1"/>
    </xf>
    <xf numFmtId="0" fontId="7"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4" borderId="0" xfId="0" applyFill="1" applyBorder="1" applyAlignment="1">
      <alignment/>
    </xf>
    <xf numFmtId="0" fontId="0" fillId="34" borderId="10" xfId="0" applyFont="1" applyFill="1" applyBorder="1" applyAlignment="1">
      <alignment horizontal="right" vertical="top"/>
    </xf>
    <xf numFmtId="164" fontId="0" fillId="34" borderId="10" xfId="0" applyNumberFormat="1" applyFont="1" applyFill="1" applyBorder="1" applyAlignment="1" applyProtection="1">
      <alignment horizontal="center" vertical="top"/>
      <protection locked="0"/>
    </xf>
    <xf numFmtId="0" fontId="0" fillId="34" borderId="12" xfId="0" applyFont="1" applyFill="1" applyBorder="1" applyAlignment="1">
      <alignment vertical="top" wrapText="1"/>
    </xf>
    <xf numFmtId="0" fontId="8" fillId="34" borderId="10" xfId="0" applyFont="1" applyFill="1" applyBorder="1" applyAlignment="1">
      <alignment horizontal="right" vertical="top"/>
    </xf>
    <xf numFmtId="0" fontId="8" fillId="34" borderId="10" xfId="0" applyFont="1" applyFill="1" applyBorder="1" applyAlignment="1">
      <alignment vertical="top" wrapText="1"/>
    </xf>
    <xf numFmtId="0" fontId="0" fillId="34" borderId="10" xfId="0" applyFont="1" applyFill="1" applyBorder="1" applyAlignment="1" applyProtection="1">
      <alignment horizontal="center" vertical="top"/>
      <protection locked="0"/>
    </xf>
    <xf numFmtId="0" fontId="0" fillId="34" borderId="10" xfId="0" applyFont="1" applyFill="1" applyBorder="1" applyAlignment="1">
      <alignment horizontal="left" vertical="center" wrapText="1"/>
    </xf>
    <xf numFmtId="164" fontId="0" fillId="34" borderId="10" xfId="0" applyNumberFormat="1" applyFont="1" applyFill="1" applyBorder="1" applyAlignment="1" applyProtection="1">
      <alignment horizontal="center" vertical="top" wrapText="1"/>
      <protection locked="0"/>
    </xf>
    <xf numFmtId="0" fontId="0" fillId="34"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4" borderId="11" xfId="0" applyFont="1" applyFill="1" applyBorder="1" applyAlignment="1">
      <alignment vertical="top" wrapText="1"/>
    </xf>
    <xf numFmtId="0" fontId="0" fillId="34"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8" fillId="0" borderId="10" xfId="0" applyFont="1" applyFill="1" applyBorder="1" applyAlignment="1">
      <alignment horizontal="right" vertical="top"/>
    </xf>
    <xf numFmtId="0" fontId="5" fillId="34" borderId="11" xfId="0" applyFont="1" applyFill="1" applyBorder="1" applyAlignment="1">
      <alignment horizontal="right" vertical="top"/>
    </xf>
    <xf numFmtId="0" fontId="0" fillId="34" borderId="0" xfId="0" applyFill="1" applyAlignment="1">
      <alignment/>
    </xf>
    <xf numFmtId="0" fontId="0" fillId="0" borderId="0" xfId="0" applyFont="1" applyFill="1" applyBorder="1" applyAlignment="1">
      <alignment/>
    </xf>
    <xf numFmtId="0" fontId="0" fillId="34" borderId="0" xfId="0" applyFill="1" applyBorder="1" applyAlignment="1">
      <alignment horizontal="left"/>
    </xf>
    <xf numFmtId="0" fontId="0" fillId="0" borderId="0" xfId="0" applyAlignment="1" applyProtection="1">
      <alignment/>
      <protection/>
    </xf>
    <xf numFmtId="0" fontId="0" fillId="34" borderId="0" xfId="0" applyFont="1" applyFill="1" applyAlignment="1" applyProtection="1">
      <alignment vertical="center"/>
      <protection/>
    </xf>
    <xf numFmtId="0" fontId="0" fillId="34" borderId="0" xfId="0" applyFont="1" applyFill="1" applyAlignment="1" applyProtection="1">
      <alignment/>
      <protection/>
    </xf>
    <xf numFmtId="0" fontId="2" fillId="34" borderId="0" xfId="0" applyFont="1" applyFill="1" applyAlignment="1" applyProtection="1">
      <alignment horizontal="right" vertical="top"/>
      <protection/>
    </xf>
    <xf numFmtId="0" fontId="0" fillId="34" borderId="0" xfId="0" applyFont="1" applyFill="1" applyAlignment="1" applyProtection="1">
      <alignment vertical="top" wrapText="1"/>
      <protection/>
    </xf>
    <xf numFmtId="0" fontId="0" fillId="34" borderId="0" xfId="0" applyFont="1" applyFill="1" applyAlignment="1" applyProtection="1">
      <alignment horizontal="center" vertical="top"/>
      <protection/>
    </xf>
    <xf numFmtId="0" fontId="0" fillId="34"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1" fillId="0" borderId="10" xfId="0" applyFont="1" applyFill="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xf>
    <xf numFmtId="0" fontId="11" fillId="0" borderId="10" xfId="0" applyFont="1" applyBorder="1" applyAlignment="1" applyProtection="1">
      <alignment vertical="center" wrapText="1"/>
      <protection/>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xf>
    <xf numFmtId="164" fontId="16" fillId="0" borderId="10" xfId="0" applyNumberFormat="1" applyFont="1" applyFill="1" applyBorder="1" applyAlignment="1" applyProtection="1">
      <alignment horizontal="center" vertical="center" wrapText="1"/>
      <protection/>
    </xf>
    <xf numFmtId="164" fontId="16" fillId="0" borderId="10" xfId="0" applyNumberFormat="1" applyFont="1" applyFill="1" applyBorder="1" applyAlignment="1" applyProtection="1">
      <alignment horizontal="center" vertical="center" wrapText="1"/>
      <protection locked="0"/>
    </xf>
    <xf numFmtId="0" fontId="14" fillId="0" borderId="10" xfId="0" applyFont="1" applyBorder="1" applyAlignment="1" applyProtection="1">
      <alignment vertical="center" wrapText="1"/>
      <protection/>
    </xf>
    <xf numFmtId="164" fontId="17"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8" fillId="0" borderId="10" xfId="0" applyFont="1" applyBorder="1" applyAlignment="1">
      <alignment horizontal="left" vertical="center" wrapText="1"/>
    </xf>
    <xf numFmtId="164" fontId="19" fillId="0" borderId="14" xfId="0" applyNumberFormat="1" applyFont="1" applyFill="1" applyBorder="1" applyAlignment="1" applyProtection="1">
      <alignment horizontal="center" vertical="top"/>
      <protection locked="0"/>
    </xf>
    <xf numFmtId="164" fontId="18" fillId="0" borderId="15" xfId="0" applyNumberFormat="1" applyFont="1" applyBorder="1" applyAlignment="1">
      <alignment horizontal="center" vertical="center" wrapText="1"/>
    </xf>
    <xf numFmtId="0" fontId="18"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2" fillId="0" borderId="10" xfId="0" applyFont="1" applyBorder="1" applyAlignment="1">
      <alignment horizontal="center" vertical="center" wrapText="1"/>
    </xf>
    <xf numFmtId="0" fontId="18" fillId="0" borderId="10" xfId="0" applyFont="1" applyBorder="1" applyAlignment="1">
      <alignment vertical="center" wrapText="1"/>
    </xf>
    <xf numFmtId="164" fontId="18" fillId="0" borderId="15" xfId="0" applyNumberFormat="1" applyFont="1" applyBorder="1" applyAlignment="1" applyProtection="1">
      <alignment horizontal="center" vertical="center" wrapText="1"/>
      <protection locked="0"/>
    </xf>
    <xf numFmtId="0" fontId="18" fillId="0" borderId="16" xfId="0" applyFont="1" applyBorder="1" applyAlignment="1">
      <alignment vertical="center" wrapText="1"/>
    </xf>
    <xf numFmtId="0" fontId="18" fillId="0" borderId="17" xfId="0" applyFont="1" applyBorder="1" applyAlignment="1">
      <alignment vertical="center" wrapText="1"/>
    </xf>
    <xf numFmtId="0" fontId="0" fillId="34" borderId="0" xfId="0" applyFill="1" applyAlignment="1">
      <alignment wrapText="1"/>
    </xf>
    <xf numFmtId="0" fontId="0" fillId="34" borderId="0" xfId="0" applyFill="1" applyAlignment="1">
      <alignment horizontal="right" vertical="top"/>
    </xf>
    <xf numFmtId="0" fontId="2" fillId="34" borderId="0" xfId="0" applyFont="1" applyFill="1" applyAlignment="1">
      <alignment vertical="top" wrapText="1"/>
    </xf>
    <xf numFmtId="0" fontId="2" fillId="34" borderId="0" xfId="0" applyFont="1" applyFill="1" applyAlignment="1">
      <alignment vertical="top"/>
    </xf>
    <xf numFmtId="0" fontId="0" fillId="34" borderId="0" xfId="0" applyFill="1" applyAlignment="1">
      <alignment horizontal="center" vertical="center"/>
    </xf>
    <xf numFmtId="0" fontId="0" fillId="34" borderId="0" xfId="0" applyFill="1" applyAlignment="1">
      <alignment horizontal="center" vertical="center" wrapText="1"/>
    </xf>
    <xf numFmtId="0" fontId="23" fillId="34" borderId="0" xfId="0" applyFont="1" applyFill="1" applyAlignment="1">
      <alignment vertical="center"/>
    </xf>
    <xf numFmtId="0" fontId="23" fillId="34" borderId="0" xfId="0" applyFont="1" applyFill="1" applyAlignment="1">
      <alignment vertical="top"/>
    </xf>
    <xf numFmtId="0" fontId="24" fillId="34" borderId="18" xfId="0" applyFont="1" applyFill="1" applyBorder="1" applyAlignment="1">
      <alignment horizontal="left" vertical="center" wrapText="1"/>
    </xf>
    <xf numFmtId="0" fontId="24" fillId="34" borderId="18" xfId="0" applyFont="1" applyFill="1" applyBorder="1" applyAlignment="1">
      <alignment horizontal="center" vertical="center" wrapText="1"/>
    </xf>
    <xf numFmtId="0" fontId="24" fillId="34" borderId="0" xfId="0" applyFont="1" applyFill="1" applyAlignment="1">
      <alignment horizontal="center" vertical="center" wrapText="1"/>
    </xf>
    <xf numFmtId="0" fontId="25" fillId="34" borderId="0" xfId="0" applyFont="1" applyFill="1" applyAlignment="1">
      <alignment vertical="top"/>
    </xf>
    <xf numFmtId="0" fontId="25" fillId="34" borderId="0" xfId="0" applyFont="1" applyFill="1" applyAlignment="1">
      <alignment vertical="top" wrapText="1"/>
    </xf>
    <xf numFmtId="0" fontId="25" fillId="34" borderId="0" xfId="0" applyFont="1" applyFill="1" applyBorder="1" applyAlignment="1">
      <alignment horizontal="right" vertical="top"/>
    </xf>
    <xf numFmtId="0" fontId="25" fillId="34" borderId="0" xfId="0" applyFont="1" applyFill="1" applyBorder="1" applyAlignment="1">
      <alignment vertical="top" wrapText="1"/>
    </xf>
    <xf numFmtId="0" fontId="2" fillId="34" borderId="0" xfId="0" applyFont="1" applyFill="1" applyBorder="1" applyAlignment="1">
      <alignment vertical="top" wrapText="1"/>
    </xf>
    <xf numFmtId="0" fontId="0" fillId="34" borderId="0" xfId="0" applyFont="1" applyFill="1" applyBorder="1" applyAlignment="1">
      <alignment horizontal="center" vertical="center" wrapText="1"/>
    </xf>
    <xf numFmtId="0" fontId="23" fillId="34" borderId="0" xfId="0" applyFont="1" applyFill="1" applyBorder="1" applyAlignment="1">
      <alignment vertical="center" wrapText="1"/>
    </xf>
    <xf numFmtId="0" fontId="23" fillId="34" borderId="0" xfId="0" applyFont="1" applyFill="1" applyBorder="1" applyAlignment="1">
      <alignment horizontal="left" vertical="center" wrapText="1"/>
    </xf>
    <xf numFmtId="0" fontId="0" fillId="35" borderId="0" xfId="0" applyFill="1" applyBorder="1" applyAlignment="1">
      <alignment/>
    </xf>
    <xf numFmtId="0" fontId="0" fillId="35" borderId="0" xfId="0" applyFill="1" applyBorder="1" applyAlignment="1">
      <alignment wrapText="1"/>
    </xf>
    <xf numFmtId="0" fontId="25" fillId="35" borderId="0" xfId="0" applyFont="1" applyFill="1" applyBorder="1" applyAlignment="1">
      <alignment horizontal="right" vertical="top"/>
    </xf>
    <xf numFmtId="0" fontId="25" fillId="35" borderId="0" xfId="0" applyFont="1" applyFill="1" applyBorder="1" applyAlignment="1">
      <alignment vertical="top" wrapText="1"/>
    </xf>
    <xf numFmtId="0" fontId="2" fillId="35" borderId="0" xfId="0" applyFont="1" applyFill="1" applyBorder="1" applyAlignment="1">
      <alignment vertical="top" wrapText="1"/>
    </xf>
    <xf numFmtId="0" fontId="2" fillId="35" borderId="0" xfId="0" applyFont="1" applyFill="1" applyBorder="1" applyAlignment="1">
      <alignment horizontal="center" vertical="center"/>
    </xf>
    <xf numFmtId="0" fontId="2" fillId="35" borderId="0" xfId="0" applyFont="1" applyFill="1" applyBorder="1" applyAlignment="1">
      <alignment horizontal="center" vertical="center" wrapText="1"/>
    </xf>
    <xf numFmtId="0" fontId="26" fillId="35" borderId="0" xfId="0" applyFont="1" applyFill="1" applyBorder="1" applyAlignment="1">
      <alignment horizontal="left" vertical="center" wrapText="1"/>
    </xf>
    <xf numFmtId="0" fontId="23" fillId="35" borderId="0" xfId="0" applyFont="1" applyFill="1" applyBorder="1" applyAlignment="1">
      <alignment vertical="top"/>
    </xf>
    <xf numFmtId="0" fontId="25" fillId="34" borderId="0" xfId="0" applyFont="1" applyFill="1" applyBorder="1" applyAlignment="1">
      <alignment vertical="top"/>
    </xf>
    <xf numFmtId="0" fontId="25" fillId="34" borderId="19" xfId="0" applyFont="1" applyFill="1" applyBorder="1" applyAlignment="1">
      <alignment vertical="top" wrapText="1"/>
    </xf>
    <xf numFmtId="0" fontId="2" fillId="34" borderId="19" xfId="0" applyFont="1" applyFill="1" applyBorder="1" applyAlignment="1">
      <alignment vertical="top" wrapText="1"/>
    </xf>
    <xf numFmtId="0" fontId="0" fillId="34" borderId="19" xfId="0" applyFont="1" applyFill="1" applyBorder="1" applyAlignment="1">
      <alignment horizontal="center" vertical="center" wrapText="1"/>
    </xf>
    <xf numFmtId="0" fontId="23" fillId="34" borderId="19" xfId="0" applyNumberFormat="1" applyFont="1" applyFill="1" applyBorder="1" applyAlignment="1">
      <alignment vertical="center" wrapText="1"/>
    </xf>
    <xf numFmtId="0" fontId="23" fillId="34" borderId="19" xfId="0" applyFont="1" applyFill="1" applyBorder="1" applyAlignment="1">
      <alignment vertical="top"/>
    </xf>
    <xf numFmtId="0" fontId="2" fillId="34" borderId="0" xfId="0" applyFont="1" applyFill="1" applyBorder="1" applyAlignment="1">
      <alignment/>
    </xf>
    <xf numFmtId="0" fontId="2" fillId="34" borderId="0" xfId="0" applyFont="1" applyFill="1" applyBorder="1" applyAlignment="1">
      <alignment wrapText="1"/>
    </xf>
    <xf numFmtId="0" fontId="25" fillId="34" borderId="20" xfId="0" applyFont="1" applyFill="1" applyBorder="1" applyAlignment="1">
      <alignment horizontal="right" vertical="top"/>
    </xf>
    <xf numFmtId="0" fontId="2" fillId="34" borderId="21" xfId="0" applyFont="1" applyFill="1" applyBorder="1" applyAlignment="1">
      <alignment vertical="top" wrapText="1"/>
    </xf>
    <xf numFmtId="0" fontId="0" fillId="34" borderId="21" xfId="0" applyFont="1" applyFill="1" applyBorder="1" applyAlignment="1">
      <alignment horizontal="center" vertical="center" wrapText="1"/>
    </xf>
    <xf numFmtId="0" fontId="23" fillId="34" borderId="21" xfId="0" applyNumberFormat="1" applyFont="1" applyFill="1" applyBorder="1" applyAlignment="1">
      <alignment vertical="center" wrapText="1"/>
    </xf>
    <xf numFmtId="0" fontId="23" fillId="34" borderId="21" xfId="0" applyFont="1" applyFill="1" applyBorder="1" applyAlignment="1">
      <alignment vertical="top"/>
    </xf>
    <xf numFmtId="0" fontId="0" fillId="34" borderId="20" xfId="0" applyFont="1" applyFill="1" applyBorder="1" applyAlignment="1">
      <alignment horizontal="center" vertical="center" wrapText="1"/>
    </xf>
    <xf numFmtId="0" fontId="2" fillId="34" borderId="20" xfId="0" applyFont="1" applyFill="1" applyBorder="1" applyAlignment="1">
      <alignment vertical="top" wrapText="1"/>
    </xf>
    <xf numFmtId="0" fontId="23" fillId="34" borderId="20" xfId="0" applyNumberFormat="1" applyFont="1" applyFill="1" applyBorder="1" applyAlignment="1">
      <alignment vertical="center" wrapText="1"/>
    </xf>
    <xf numFmtId="0" fontId="23" fillId="34" borderId="20" xfId="0" applyFont="1" applyFill="1" applyBorder="1" applyAlignment="1">
      <alignment vertical="top"/>
    </xf>
    <xf numFmtId="0" fontId="25" fillId="34" borderId="19" xfId="0" applyFont="1" applyFill="1" applyBorder="1" applyAlignment="1">
      <alignment horizontal="right" vertical="top"/>
    </xf>
    <xf numFmtId="0" fontId="0" fillId="34" borderId="19" xfId="0" applyFont="1" applyFill="1" applyBorder="1" applyAlignment="1">
      <alignment vertical="center" wrapText="1"/>
    </xf>
    <xf numFmtId="0" fontId="25" fillId="34" borderId="20" xfId="0" applyFont="1" applyFill="1" applyBorder="1" applyAlignment="1">
      <alignment vertical="top" wrapText="1"/>
    </xf>
    <xf numFmtId="0" fontId="2" fillId="35" borderId="0" xfId="0" applyFont="1" applyFill="1" applyBorder="1" applyAlignment="1">
      <alignment horizontal="right" vertical="top"/>
    </xf>
    <xf numFmtId="0" fontId="0" fillId="35" borderId="0" xfId="0" applyFont="1" applyFill="1" applyBorder="1" applyAlignment="1">
      <alignment vertical="top" wrapText="1"/>
    </xf>
    <xf numFmtId="0" fontId="23" fillId="34" borderId="0" xfId="0" applyFont="1" applyFill="1" applyBorder="1" applyAlignment="1">
      <alignment vertical="top"/>
    </xf>
    <xf numFmtId="0" fontId="23" fillId="34" borderId="19" xfId="0" applyFont="1" applyFill="1" applyBorder="1" applyAlignment="1">
      <alignment horizontal="left" vertical="center" wrapText="1"/>
    </xf>
    <xf numFmtId="0" fontId="0" fillId="34" borderId="0" xfId="0" applyFill="1" applyBorder="1" applyAlignment="1">
      <alignment wrapText="1"/>
    </xf>
    <xf numFmtId="0" fontId="25" fillId="34" borderId="21" xfId="0" applyFont="1" applyFill="1" applyBorder="1" applyAlignment="1">
      <alignment horizontal="right" vertical="top"/>
    </xf>
    <xf numFmtId="0" fontId="25" fillId="34" borderId="21" xfId="0" applyFont="1" applyFill="1" applyBorder="1" applyAlignment="1">
      <alignment vertical="top" wrapText="1"/>
    </xf>
    <xf numFmtId="0" fontId="2" fillId="34" borderId="21" xfId="0" applyFont="1" applyFill="1" applyBorder="1" applyAlignment="1">
      <alignment horizontal="left" vertical="top" wrapText="1"/>
    </xf>
    <xf numFmtId="0" fontId="2" fillId="34" borderId="0" xfId="0" applyFont="1" applyFill="1" applyBorder="1" applyAlignment="1">
      <alignment horizontal="left" vertical="top" wrapText="1"/>
    </xf>
    <xf numFmtId="0" fontId="23" fillId="34" borderId="21" xfId="0" applyFont="1" applyFill="1" applyBorder="1" applyAlignment="1">
      <alignment vertical="top" wrapText="1"/>
    </xf>
    <xf numFmtId="0" fontId="2" fillId="34" borderId="20" xfId="0" applyFont="1" applyFill="1" applyBorder="1" applyAlignment="1">
      <alignment horizontal="left" vertical="top" wrapText="1"/>
    </xf>
    <xf numFmtId="0" fontId="2" fillId="34" borderId="19" xfId="0" applyFont="1" applyFill="1" applyBorder="1" applyAlignment="1">
      <alignment horizontal="left" vertical="top" wrapText="1"/>
    </xf>
    <xf numFmtId="0" fontId="23" fillId="34" borderId="19" xfId="0" applyFont="1" applyFill="1" applyBorder="1" applyAlignment="1">
      <alignment vertical="top" wrapText="1"/>
    </xf>
    <xf numFmtId="0" fontId="23" fillId="34" borderId="20" xfId="0" applyFont="1" applyFill="1" applyBorder="1" applyAlignment="1">
      <alignment vertical="top" wrapText="1"/>
    </xf>
    <xf numFmtId="0" fontId="25" fillId="34" borderId="19" xfId="0" applyFont="1" applyFill="1" applyBorder="1" applyAlignment="1">
      <alignment horizontal="right" vertical="top" wrapText="1"/>
    </xf>
    <xf numFmtId="0" fontId="23" fillId="34" borderId="19" xfId="0" applyFont="1" applyFill="1" applyBorder="1" applyAlignment="1">
      <alignment horizontal="left" vertical="top" wrapText="1"/>
    </xf>
    <xf numFmtId="0" fontId="25" fillId="34" borderId="21" xfId="0" applyFont="1" applyFill="1" applyBorder="1" applyAlignment="1">
      <alignment horizontal="right" vertical="top" wrapText="1"/>
    </xf>
    <xf numFmtId="0" fontId="23" fillId="34" borderId="21" xfId="0" applyFont="1" applyFill="1" applyBorder="1" applyAlignment="1">
      <alignment horizontal="left" vertical="top" wrapText="1"/>
    </xf>
    <xf numFmtId="0" fontId="25" fillId="34"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3" fillId="34" borderId="0" xfId="0" applyFont="1" applyFill="1" applyBorder="1" applyAlignment="1">
      <alignment vertical="top" wrapText="1"/>
    </xf>
    <xf numFmtId="0" fontId="0" fillId="34" borderId="19" xfId="0" applyFill="1" applyBorder="1" applyAlignment="1">
      <alignment horizontal="center" vertical="center"/>
    </xf>
    <xf numFmtId="0" fontId="0" fillId="34" borderId="21" xfId="0" applyFill="1" applyBorder="1" applyAlignment="1">
      <alignment horizontal="center" vertical="center"/>
    </xf>
    <xf numFmtId="0" fontId="2" fillId="35" borderId="0" xfId="0" applyFont="1" applyFill="1" applyBorder="1" applyAlignment="1">
      <alignment horizontal="center" vertical="top"/>
    </xf>
    <xf numFmtId="0" fontId="2" fillId="35" borderId="0" xfId="0" applyFont="1" applyFill="1" applyBorder="1" applyAlignment="1">
      <alignment horizontal="center" vertical="top" wrapText="1"/>
    </xf>
    <xf numFmtId="0" fontId="2" fillId="35" borderId="0" xfId="0" applyFont="1" applyFill="1" applyBorder="1" applyAlignment="1">
      <alignment horizontal="left" vertical="top" wrapText="1"/>
    </xf>
    <xf numFmtId="0" fontId="0" fillId="34" borderId="0" xfId="0" applyFont="1" applyFill="1" applyBorder="1" applyAlignment="1">
      <alignment horizontal="center" vertical="top" wrapText="1"/>
    </xf>
    <xf numFmtId="0" fontId="0" fillId="34" borderId="0" xfId="0" applyFont="1" applyFill="1" applyBorder="1" applyAlignment="1">
      <alignment vertical="top" wrapText="1"/>
    </xf>
    <xf numFmtId="0" fontId="3" fillId="34" borderId="0" xfId="0" applyFont="1" applyFill="1" applyBorder="1" applyAlignment="1">
      <alignment horizontal="center"/>
    </xf>
    <xf numFmtId="0" fontId="4" fillId="34" borderId="0" xfId="0" applyFont="1" applyFill="1" applyBorder="1" applyAlignment="1">
      <alignment horizontal="center" vertical="top" wrapText="1"/>
    </xf>
    <xf numFmtId="0" fontId="4" fillId="34" borderId="0" xfId="0" applyFont="1" applyFill="1" applyBorder="1" applyAlignment="1">
      <alignment horizontal="center"/>
    </xf>
    <xf numFmtId="0" fontId="0" fillId="0" borderId="0" xfId="0" applyFont="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34"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34" borderId="10" xfId="0" applyFont="1" applyFill="1" applyBorder="1" applyAlignment="1">
      <alignment horizontal="left" vertical="top" wrapText="1"/>
    </xf>
    <xf numFmtId="0" fontId="5" fillId="34" borderId="22" xfId="0" applyFont="1" applyFill="1" applyBorder="1" applyAlignment="1">
      <alignment horizontal="left" vertical="top" wrapText="1"/>
    </xf>
    <xf numFmtId="0" fontId="0" fillId="34" borderId="13" xfId="0" applyFont="1" applyFill="1" applyBorder="1" applyAlignment="1">
      <alignment horizontal="left" vertical="top"/>
    </xf>
    <xf numFmtId="0" fontId="0" fillId="34" borderId="0" xfId="0" applyFont="1" applyFill="1" applyBorder="1" applyAlignment="1">
      <alignment horizontal="left" vertical="top" wrapText="1"/>
    </xf>
    <xf numFmtId="0" fontId="0" fillId="34" borderId="0" xfId="0" applyFont="1" applyFill="1" applyBorder="1" applyAlignment="1">
      <alignment horizontal="left" vertical="top"/>
    </xf>
    <xf numFmtId="0" fontId="3" fillId="34" borderId="0" xfId="0" applyFont="1" applyFill="1" applyBorder="1" applyAlignment="1" applyProtection="1">
      <alignment horizontal="center"/>
      <protection/>
    </xf>
    <xf numFmtId="0" fontId="10"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wrapText="1"/>
      <protection/>
    </xf>
    <xf numFmtId="0" fontId="4" fillId="0" borderId="0" xfId="0" applyFont="1" applyBorder="1" applyAlignment="1">
      <alignment horizontal="center"/>
    </xf>
    <xf numFmtId="0" fontId="2" fillId="0" borderId="10" xfId="0" applyFont="1" applyBorder="1" applyAlignment="1">
      <alignment horizontal="center" vertical="center"/>
    </xf>
    <xf numFmtId="0" fontId="18" fillId="0" borderId="15" xfId="0" applyFont="1" applyBorder="1" applyAlignment="1">
      <alignment horizontal="center" vertical="center" wrapText="1"/>
    </xf>
    <xf numFmtId="0" fontId="20" fillId="0" borderId="15" xfId="0" applyFont="1" applyBorder="1" applyAlignment="1">
      <alignment horizontal="left" vertical="center" wrapText="1"/>
    </xf>
    <xf numFmtId="0" fontId="18" fillId="0" borderId="23" xfId="0" applyFont="1" applyBorder="1" applyAlignment="1">
      <alignment horizontal="center" vertical="center" wrapText="1"/>
    </xf>
    <xf numFmtId="0" fontId="21" fillId="34" borderId="15" xfId="0" applyFont="1" applyFill="1" applyBorder="1" applyAlignment="1">
      <alignment horizontal="left" vertical="center" wrapText="1"/>
    </xf>
    <xf numFmtId="0" fontId="20" fillId="0" borderId="15" xfId="0" applyFont="1" applyBorder="1" applyAlignment="1">
      <alignment horizontal="center" vertical="center" wrapText="1"/>
    </xf>
    <xf numFmtId="0" fontId="21"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20" fillId="34" borderId="15" xfId="0" applyFont="1" applyFill="1" applyBorder="1" applyAlignment="1">
      <alignment horizontal="center" vertical="center" wrapText="1"/>
    </xf>
    <xf numFmtId="0" fontId="3" fillId="34" borderId="18" xfId="0" applyFont="1" applyFill="1" applyBorder="1" applyAlignment="1">
      <alignment horizontal="center" wrapText="1"/>
    </xf>
    <xf numFmtId="0" fontId="24" fillId="34"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15700"/>
          <a:ext cx="1304925"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133350</xdr:rowOff>
    </xdr:from>
    <xdr:to>
      <xdr:col>3</xdr:col>
      <xdr:colOff>1228725</xdr:colOff>
      <xdr:row>108</xdr:row>
      <xdr:rowOff>390525</xdr:rowOff>
    </xdr:to>
    <xdr:pic>
      <xdr:nvPicPr>
        <xdr:cNvPr id="1" name="Input penna 3"/>
        <xdr:cNvPicPr preferRelativeResize="1">
          <a:picLocks noChangeAspect="1"/>
        </xdr:cNvPicPr>
      </xdr:nvPicPr>
      <xdr:blipFill>
        <a:blip r:embed="rId1"/>
        <a:stretch>
          <a:fillRect/>
        </a:stretch>
      </xdr:blipFill>
      <xdr:spPr>
        <a:xfrm>
          <a:off x="1266825" y="40481250"/>
          <a:ext cx="1590675" cy="2571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82"/>
  <sheetViews>
    <sheetView zoomScalePageLayoutView="0" workbookViewId="0" topLeftCell="A53">
      <selection activeCell="C82" sqref="C82"/>
    </sheetView>
  </sheetViews>
  <sheetFormatPr defaultColWidth="11.57421875" defaultRowHeight="12.75"/>
  <cols>
    <col min="1" max="1" width="11.57421875" style="0" customWidth="1"/>
    <col min="2" max="2" width="165.00390625" style="0" customWidth="1"/>
    <col min="3" max="3" width="17.28125" style="0" customWidth="1"/>
  </cols>
  <sheetData>
    <row r="1" spans="1:3" ht="12.75" hidden="1">
      <c r="A1" s="1" t="s">
        <v>824</v>
      </c>
      <c r="B1" s="2"/>
      <c r="C1" s="3" t="s">
        <v>1</v>
      </c>
    </row>
    <row r="2" spans="1:3" ht="12.75">
      <c r="A2" s="4" t="s">
        <v>2</v>
      </c>
      <c r="B2" s="5" t="s">
        <v>3</v>
      </c>
      <c r="C2" s="6" t="s">
        <v>4</v>
      </c>
    </row>
    <row r="3" spans="1:3" ht="12.75">
      <c r="A3">
        <v>1</v>
      </c>
      <c r="B3" t="s">
        <v>5</v>
      </c>
      <c r="C3" s="7">
        <v>1665726.22</v>
      </c>
    </row>
    <row r="4" spans="1:3" ht="12.75">
      <c r="A4">
        <v>2</v>
      </c>
      <c r="B4" t="s">
        <v>6</v>
      </c>
      <c r="C4" s="7">
        <v>103383.62</v>
      </c>
    </row>
    <row r="5" spans="1:3" ht="12.75">
      <c r="A5">
        <v>3</v>
      </c>
      <c r="B5" t="s">
        <v>7</v>
      </c>
      <c r="C5" s="7">
        <v>0</v>
      </c>
    </row>
    <row r="6" spans="1:3" ht="12.75">
      <c r="A6">
        <v>4</v>
      </c>
      <c r="B6" t="s">
        <v>8</v>
      </c>
      <c r="C6" s="7">
        <v>0</v>
      </c>
    </row>
    <row r="7" spans="1:3" ht="12.75">
      <c r="A7">
        <v>5</v>
      </c>
      <c r="B7" t="s">
        <v>9</v>
      </c>
      <c r="C7" s="7">
        <v>0</v>
      </c>
    </row>
    <row r="8" spans="1:3" ht="12.75">
      <c r="A8">
        <v>6</v>
      </c>
      <c r="B8" t="s">
        <v>10</v>
      </c>
      <c r="C8" s="7">
        <v>0</v>
      </c>
    </row>
    <row r="9" spans="1:3" ht="12.75">
      <c r="A9">
        <v>7</v>
      </c>
      <c r="B9" t="s">
        <v>11</v>
      </c>
      <c r="C9" s="7">
        <v>10758095.5</v>
      </c>
    </row>
    <row r="10" spans="1:3" ht="12.75">
      <c r="A10">
        <v>8</v>
      </c>
      <c r="B10" t="s">
        <v>12</v>
      </c>
      <c r="C10" s="7">
        <v>0</v>
      </c>
    </row>
    <row r="11" spans="1:3" ht="12.75">
      <c r="A11">
        <v>9</v>
      </c>
      <c r="B11" t="s">
        <v>13</v>
      </c>
      <c r="C11" s="7">
        <v>11026865.86</v>
      </c>
    </row>
    <row r="12" spans="1:3" ht="12.75">
      <c r="A12">
        <v>10</v>
      </c>
      <c r="B12" t="s">
        <v>14</v>
      </c>
      <c r="C12" s="7">
        <v>11884038.27</v>
      </c>
    </row>
    <row r="13" spans="1:3" ht="12.75">
      <c r="A13">
        <v>11</v>
      </c>
      <c r="B13" t="s">
        <v>15</v>
      </c>
      <c r="C13" s="7">
        <v>9380696.54</v>
      </c>
    </row>
    <row r="14" spans="1:3" ht="12.75">
      <c r="A14">
        <v>12</v>
      </c>
      <c r="B14" t="s">
        <v>16</v>
      </c>
      <c r="C14" s="7">
        <v>8535186.75</v>
      </c>
    </row>
    <row r="15" spans="1:3" ht="12.75">
      <c r="A15">
        <v>13</v>
      </c>
      <c r="B15" t="s">
        <v>17</v>
      </c>
      <c r="C15" s="7">
        <v>18056610.55</v>
      </c>
    </row>
    <row r="16" spans="1:3" ht="12.75">
      <c r="A16">
        <v>14</v>
      </c>
      <c r="B16" t="s">
        <v>18</v>
      </c>
      <c r="C16" s="7">
        <v>18913782.96</v>
      </c>
    </row>
    <row r="17" spans="1:3" ht="12.75">
      <c r="A17">
        <v>15</v>
      </c>
      <c r="B17" t="s">
        <v>19</v>
      </c>
      <c r="C17" s="7">
        <v>7358547.4</v>
      </c>
    </row>
    <row r="18" spans="1:3" ht="12.75">
      <c r="A18">
        <v>16</v>
      </c>
      <c r="B18" t="s">
        <v>20</v>
      </c>
      <c r="C18" s="7">
        <v>0</v>
      </c>
    </row>
    <row r="19" spans="1:3" ht="12.75">
      <c r="A19">
        <v>17</v>
      </c>
      <c r="B19" t="s">
        <v>21</v>
      </c>
      <c r="C19" s="7">
        <v>0</v>
      </c>
    </row>
    <row r="20" spans="1:3" ht="12.75">
      <c r="A20">
        <v>18</v>
      </c>
      <c r="B20" t="s">
        <v>22</v>
      </c>
      <c r="C20" s="7">
        <v>0</v>
      </c>
    </row>
    <row r="21" spans="1:3" ht="12.75">
      <c r="A21">
        <v>19</v>
      </c>
      <c r="B21" t="s">
        <v>23</v>
      </c>
      <c r="C21" s="7">
        <v>8769904.26</v>
      </c>
    </row>
    <row r="22" spans="1:3" ht="12.75">
      <c r="A22">
        <v>20</v>
      </c>
      <c r="B22" t="s">
        <v>24</v>
      </c>
      <c r="C22" s="7">
        <v>328140.48</v>
      </c>
    </row>
    <row r="23" spans="1:3" ht="12.75">
      <c r="A23">
        <v>21</v>
      </c>
      <c r="B23" t="s">
        <v>25</v>
      </c>
      <c r="C23" s="7">
        <v>92224.86</v>
      </c>
    </row>
    <row r="24" spans="1:3" ht="12.75">
      <c r="A24">
        <v>22</v>
      </c>
      <c r="B24" t="s">
        <v>26</v>
      </c>
      <c r="C24" s="7">
        <v>37068.56</v>
      </c>
    </row>
    <row r="25" spans="1:3" ht="12.75">
      <c r="A25">
        <v>23</v>
      </c>
      <c r="B25" t="s">
        <v>27</v>
      </c>
      <c r="C25" s="7">
        <v>9092</v>
      </c>
    </row>
    <row r="26" spans="1:3" ht="12.75">
      <c r="A26">
        <v>24</v>
      </c>
      <c r="B26" t="s">
        <v>28</v>
      </c>
      <c r="C26" s="7">
        <v>3292279.87</v>
      </c>
    </row>
    <row r="27" spans="1:3" ht="12.75">
      <c r="A27">
        <v>25</v>
      </c>
      <c r="B27" t="s">
        <v>29</v>
      </c>
      <c r="C27" s="7">
        <v>183106.61</v>
      </c>
    </row>
    <row r="28" spans="1:3" ht="12.75">
      <c r="A28">
        <v>26</v>
      </c>
      <c r="B28" t="s">
        <v>30</v>
      </c>
      <c r="C28" s="7">
        <v>0</v>
      </c>
    </row>
    <row r="29" spans="1:3" ht="12.75">
      <c r="A29">
        <v>27</v>
      </c>
      <c r="B29" t="s">
        <v>31</v>
      </c>
      <c r="C29" s="7">
        <v>0</v>
      </c>
    </row>
    <row r="30" spans="1:3" ht="12.75">
      <c r="A30">
        <v>28</v>
      </c>
      <c r="B30" t="s">
        <v>32</v>
      </c>
      <c r="C30" s="7">
        <v>87696.8</v>
      </c>
    </row>
    <row r="31" spans="1:3" ht="12.75">
      <c r="A31">
        <v>29</v>
      </c>
      <c r="B31" t="s">
        <v>33</v>
      </c>
      <c r="C31" s="7">
        <v>0</v>
      </c>
    </row>
    <row r="32" spans="1:3" ht="12.75">
      <c r="A32">
        <v>30</v>
      </c>
      <c r="B32" t="s">
        <v>34</v>
      </c>
      <c r="C32" s="7">
        <v>9572325.52</v>
      </c>
    </row>
    <row r="33" spans="1:3" ht="12.75">
      <c r="A33">
        <v>31</v>
      </c>
      <c r="B33" t="s">
        <v>35</v>
      </c>
      <c r="C33" s="7">
        <v>0</v>
      </c>
    </row>
    <row r="34" spans="1:3" ht="12.75">
      <c r="A34">
        <v>32</v>
      </c>
      <c r="B34" t="s">
        <v>36</v>
      </c>
      <c r="C34" s="7">
        <v>0</v>
      </c>
    </row>
    <row r="35" spans="1:3" ht="12.75">
      <c r="A35">
        <v>33</v>
      </c>
      <c r="B35" t="s">
        <v>37</v>
      </c>
      <c r="C35" s="7">
        <v>200000</v>
      </c>
    </row>
    <row r="36" spans="1:3" ht="12.75">
      <c r="A36">
        <v>34</v>
      </c>
      <c r="B36" t="s">
        <v>38</v>
      </c>
      <c r="C36" s="7">
        <v>1846574.48</v>
      </c>
    </row>
    <row r="37" spans="1:3" ht="12.75">
      <c r="A37">
        <v>35</v>
      </c>
      <c r="B37" t="s">
        <v>39</v>
      </c>
      <c r="C37" s="7">
        <v>2375884.35</v>
      </c>
    </row>
    <row r="38" spans="1:3" ht="12.75">
      <c r="A38">
        <v>36</v>
      </c>
      <c r="B38" t="s">
        <v>40</v>
      </c>
      <c r="C38" s="7">
        <v>562500.84</v>
      </c>
    </row>
    <row r="39" spans="1:3" ht="12.75">
      <c r="A39">
        <v>37</v>
      </c>
      <c r="B39" t="s">
        <v>41</v>
      </c>
      <c r="C39" s="7">
        <v>1909802.18</v>
      </c>
    </row>
    <row r="40" spans="1:3" ht="12.75">
      <c r="A40">
        <v>38</v>
      </c>
      <c r="B40" t="s">
        <v>42</v>
      </c>
      <c r="C40" s="7">
        <v>0</v>
      </c>
    </row>
    <row r="41" spans="1:3" ht="12.75">
      <c r="A41">
        <v>39</v>
      </c>
      <c r="B41" t="s">
        <v>43</v>
      </c>
      <c r="C41" s="7">
        <v>0</v>
      </c>
    </row>
    <row r="42" spans="1:3" ht="12.75">
      <c r="A42">
        <v>40</v>
      </c>
      <c r="B42" t="s">
        <v>44</v>
      </c>
      <c r="C42" s="7">
        <v>4598462.58</v>
      </c>
    </row>
    <row r="43" spans="1:3" ht="12.75">
      <c r="A43">
        <v>41</v>
      </c>
      <c r="B43" t="s">
        <v>45</v>
      </c>
      <c r="C43" s="7">
        <v>9280159.22</v>
      </c>
    </row>
    <row r="44" spans="1:3" ht="12.75">
      <c r="A44">
        <v>42</v>
      </c>
      <c r="B44" t="s">
        <v>46</v>
      </c>
      <c r="C44" s="7">
        <v>3390506.08</v>
      </c>
    </row>
    <row r="45" spans="1:3" ht="12.75">
      <c r="A45">
        <v>43</v>
      </c>
      <c r="B45" t="s">
        <v>47</v>
      </c>
      <c r="C45" s="7">
        <v>11448312.16</v>
      </c>
    </row>
    <row r="46" spans="1:3" ht="12.75">
      <c r="A46">
        <v>44</v>
      </c>
      <c r="B46" t="s">
        <v>48</v>
      </c>
      <c r="C46" s="7">
        <v>0</v>
      </c>
    </row>
    <row r="47" spans="1:3" ht="12.75">
      <c r="A47">
        <v>45</v>
      </c>
      <c r="B47" t="s">
        <v>49</v>
      </c>
      <c r="C47" s="7">
        <v>0</v>
      </c>
    </row>
    <row r="48" spans="1:3" ht="12.75">
      <c r="A48">
        <v>46</v>
      </c>
      <c r="B48" t="s">
        <v>50</v>
      </c>
      <c r="C48" s="7">
        <v>4872624.36</v>
      </c>
    </row>
    <row r="49" spans="1:3" ht="12.75">
      <c r="A49">
        <v>47</v>
      </c>
      <c r="B49" t="s">
        <v>51</v>
      </c>
      <c r="C49" s="7">
        <v>6312058.52</v>
      </c>
    </row>
    <row r="50" spans="1:3" ht="12.75">
      <c r="A50">
        <v>48</v>
      </c>
      <c r="B50" t="s">
        <v>52</v>
      </c>
      <c r="C50" s="7">
        <v>33626.98</v>
      </c>
    </row>
    <row r="51" spans="1:3" ht="12.75">
      <c r="A51">
        <v>49</v>
      </c>
      <c r="B51" t="s">
        <v>53</v>
      </c>
      <c r="C51" s="7">
        <v>1029928.89</v>
      </c>
    </row>
    <row r="52" spans="1:3" ht="12.75">
      <c r="A52">
        <v>50</v>
      </c>
      <c r="B52" t="s">
        <v>54</v>
      </c>
      <c r="C52" s="7">
        <v>7141.66</v>
      </c>
    </row>
    <row r="53" spans="1:3" ht="12.75">
      <c r="A53">
        <v>51</v>
      </c>
      <c r="B53" t="s">
        <v>55</v>
      </c>
      <c r="C53" s="7">
        <v>1331334.47</v>
      </c>
    </row>
    <row r="54" spans="1:3" ht="12.75">
      <c r="A54">
        <v>52</v>
      </c>
      <c r="B54" t="s">
        <v>56</v>
      </c>
      <c r="C54" s="7">
        <v>1289240.76</v>
      </c>
    </row>
    <row r="55" spans="1:3" ht="12.75">
      <c r="A55">
        <v>53</v>
      </c>
      <c r="B55" t="s">
        <v>57</v>
      </c>
      <c r="C55" s="7">
        <v>192944.38</v>
      </c>
    </row>
    <row r="56" spans="1:3" ht="12.75">
      <c r="A56">
        <v>54</v>
      </c>
      <c r="B56" t="s">
        <v>58</v>
      </c>
      <c r="C56" s="7">
        <v>305426.76</v>
      </c>
    </row>
    <row r="57" spans="1:3" ht="12.75">
      <c r="A57">
        <v>55</v>
      </c>
      <c r="B57" t="s">
        <v>59</v>
      </c>
      <c r="C57" s="7">
        <v>198609.32</v>
      </c>
    </row>
    <row r="58" spans="1:3" ht="12.75">
      <c r="A58">
        <v>56</v>
      </c>
      <c r="B58" t="s">
        <v>60</v>
      </c>
      <c r="C58" s="7">
        <v>315150.91</v>
      </c>
    </row>
    <row r="59" spans="1:3" ht="12.75">
      <c r="A59">
        <v>57</v>
      </c>
      <c r="B59" t="s">
        <v>61</v>
      </c>
      <c r="C59" s="7">
        <v>0</v>
      </c>
    </row>
    <row r="60" spans="1:3" ht="12.75">
      <c r="A60">
        <v>58</v>
      </c>
      <c r="B60" t="s">
        <v>62</v>
      </c>
      <c r="C60" s="7">
        <v>0</v>
      </c>
    </row>
    <row r="61" spans="1:3" ht="12.75">
      <c r="A61">
        <v>59</v>
      </c>
      <c r="B61" t="s">
        <v>63</v>
      </c>
      <c r="C61" s="7">
        <v>489471.35</v>
      </c>
    </row>
    <row r="62" spans="1:3" ht="12.75">
      <c r="A62">
        <v>60</v>
      </c>
      <c r="B62" t="s">
        <v>64</v>
      </c>
      <c r="C62" s="7">
        <v>0</v>
      </c>
    </row>
    <row r="63" spans="1:3" ht="12.75">
      <c r="A63">
        <v>61</v>
      </c>
      <c r="B63" t="s">
        <v>65</v>
      </c>
      <c r="C63" s="7">
        <v>0</v>
      </c>
    </row>
    <row r="64" spans="1:3" ht="12.75">
      <c r="A64">
        <v>62</v>
      </c>
      <c r="B64" t="s">
        <v>66</v>
      </c>
      <c r="C64" s="7">
        <v>475800</v>
      </c>
    </row>
    <row r="65" spans="1:3" ht="12.75">
      <c r="A65">
        <v>63</v>
      </c>
      <c r="B65" t="s">
        <v>67</v>
      </c>
      <c r="C65" s="7">
        <v>0</v>
      </c>
    </row>
    <row r="66" spans="1:3" ht="12.75">
      <c r="A66">
        <v>64</v>
      </c>
      <c r="B66" t="s">
        <v>68</v>
      </c>
      <c r="C66" s="7">
        <v>5458618.41</v>
      </c>
    </row>
    <row r="67" spans="1:3" ht="12.75">
      <c r="A67">
        <v>65</v>
      </c>
      <c r="B67" t="s">
        <v>69</v>
      </c>
      <c r="C67" s="7">
        <v>8109.07</v>
      </c>
    </row>
    <row r="68" spans="1:3" ht="12.75">
      <c r="A68">
        <v>66</v>
      </c>
      <c r="B68" t="s">
        <v>70</v>
      </c>
      <c r="C68" s="7">
        <v>0</v>
      </c>
    </row>
    <row r="69" spans="1:3" ht="12.75">
      <c r="A69">
        <v>67</v>
      </c>
      <c r="B69" t="s">
        <v>71</v>
      </c>
      <c r="C69" s="7">
        <v>5400084.86</v>
      </c>
    </row>
    <row r="70" spans="1:3" ht="12.75">
      <c r="A70">
        <v>68</v>
      </c>
      <c r="B70" t="s">
        <v>72</v>
      </c>
      <c r="C70" s="7">
        <v>50424.48</v>
      </c>
    </row>
    <row r="71" spans="1:3" ht="12.75">
      <c r="A71">
        <v>69</v>
      </c>
      <c r="B71" t="s">
        <v>73</v>
      </c>
      <c r="C71" s="7">
        <v>0</v>
      </c>
    </row>
    <row r="72" spans="1:3" ht="12.75">
      <c r="A72">
        <v>70</v>
      </c>
      <c r="B72" t="s">
        <v>74</v>
      </c>
      <c r="C72" s="7">
        <v>0</v>
      </c>
    </row>
    <row r="73" spans="1:3" ht="12.75">
      <c r="A73">
        <v>71</v>
      </c>
      <c r="B73" t="s">
        <v>75</v>
      </c>
      <c r="C73" s="7">
        <v>0</v>
      </c>
    </row>
    <row r="74" spans="1:3" ht="12.75">
      <c r="A74">
        <v>72</v>
      </c>
      <c r="B74" t="s">
        <v>76</v>
      </c>
      <c r="C74" s="7">
        <v>0</v>
      </c>
    </row>
    <row r="75" spans="1:3" ht="12.75">
      <c r="A75">
        <v>73</v>
      </c>
      <c r="B75" t="s">
        <v>77</v>
      </c>
      <c r="C75" s="7">
        <v>0</v>
      </c>
    </row>
    <row r="76" spans="1:3" ht="12.75">
      <c r="A76">
        <v>74</v>
      </c>
      <c r="B76" t="s">
        <v>78</v>
      </c>
      <c r="C76" s="7">
        <v>0</v>
      </c>
    </row>
    <row r="77" spans="1:3" ht="12.75">
      <c r="A77">
        <v>75</v>
      </c>
      <c r="B77" t="s">
        <v>79</v>
      </c>
      <c r="C77" s="7">
        <v>9661772.54</v>
      </c>
    </row>
    <row r="78" spans="1:3" ht="12.75">
      <c r="A78">
        <v>76</v>
      </c>
      <c r="B78" t="s">
        <v>80</v>
      </c>
      <c r="C78" s="7">
        <v>9446679.49</v>
      </c>
    </row>
    <row r="79" spans="1:3" ht="12.75">
      <c r="A79">
        <v>77</v>
      </c>
      <c r="B79" t="s">
        <v>81</v>
      </c>
      <c r="C79" s="7">
        <v>2095099.57</v>
      </c>
    </row>
    <row r="80" spans="1:3" ht="12.75">
      <c r="A80">
        <v>78</v>
      </c>
      <c r="B80" t="s">
        <v>82</v>
      </c>
      <c r="C80" s="7">
        <v>2095099.57</v>
      </c>
    </row>
    <row r="81" spans="1:3" ht="12.75">
      <c r="A81">
        <v>79</v>
      </c>
      <c r="B81" t="s">
        <v>83</v>
      </c>
      <c r="C81" s="7">
        <v>0</v>
      </c>
    </row>
    <row r="82" spans="1:3" ht="12.75">
      <c r="A82">
        <v>80</v>
      </c>
      <c r="B82" s="8" t="s">
        <v>84</v>
      </c>
      <c r="C82" s="7">
        <v>0</v>
      </c>
    </row>
  </sheetData>
  <sheetProtection sheet="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87"/>
  <sheetViews>
    <sheetView tabSelected="1" zoomScalePageLayoutView="0" workbookViewId="0" topLeftCell="B26">
      <selection activeCell="B2" sqref="B2"/>
    </sheetView>
  </sheetViews>
  <sheetFormatPr defaultColWidth="9.140625" defaultRowHeight="12.75"/>
  <cols>
    <col min="1" max="1" width="9.00390625" style="0" hidden="1" customWidth="1"/>
    <col min="2" max="2" width="5.140625" style="9" customWidth="1"/>
    <col min="3" max="3" width="44.28125" style="10" customWidth="1"/>
    <col min="4" max="4" width="86.00390625" style="10" customWidth="1"/>
    <col min="5" max="5" width="20.7109375" style="11" customWidth="1"/>
    <col min="6" max="16384" width="9.140625" style="12" customWidth="1"/>
  </cols>
  <sheetData>
    <row r="1" spans="1:5" ht="12.75" hidden="1">
      <c r="A1" t="s">
        <v>824</v>
      </c>
      <c r="E1" s="13" t="s">
        <v>1</v>
      </c>
    </row>
    <row r="2" spans="1:5" ht="12.75">
      <c r="A2" t="s">
        <v>0</v>
      </c>
      <c r="E2" s="13" t="s">
        <v>85</v>
      </c>
    </row>
    <row r="3" spans="2:5" ht="17.25">
      <c r="B3" s="162"/>
      <c r="C3" s="162"/>
      <c r="D3" s="162"/>
      <c r="E3" s="162"/>
    </row>
    <row r="4" spans="1:5" s="14" customFormat="1" ht="17.25">
      <c r="A4"/>
      <c r="B4" s="162" t="s">
        <v>86</v>
      </c>
      <c r="C4" s="162"/>
      <c r="D4" s="162"/>
      <c r="E4" s="162"/>
    </row>
    <row r="5" spans="2:5" ht="15.75" customHeight="1">
      <c r="B5" s="163" t="s">
        <v>87</v>
      </c>
      <c r="C5" s="163"/>
      <c r="D5" s="163"/>
      <c r="E5" s="163"/>
    </row>
    <row r="6" spans="1:5" ht="15">
      <c r="A6" t="s">
        <v>88</v>
      </c>
      <c r="B6" s="164" t="s">
        <v>825</v>
      </c>
      <c r="C6" s="164"/>
      <c r="D6" s="164"/>
      <c r="E6" s="164"/>
    </row>
    <row r="7" spans="1:5" s="16" customFormat="1" ht="35.25" customHeight="1">
      <c r="A7" s="165" t="s">
        <v>89</v>
      </c>
      <c r="B7" s="166" t="s">
        <v>90</v>
      </c>
      <c r="C7" s="166"/>
      <c r="D7" s="167" t="s">
        <v>91</v>
      </c>
      <c r="E7" s="168" t="s">
        <v>826</v>
      </c>
    </row>
    <row r="8" spans="1:5" ht="53.25" customHeight="1">
      <c r="A8" s="165"/>
      <c r="B8" s="166"/>
      <c r="C8" s="166"/>
      <c r="D8" s="167"/>
      <c r="E8" s="168"/>
    </row>
    <row r="9" spans="1:5" s="18" customFormat="1" ht="16.5" customHeight="1">
      <c r="A9"/>
      <c r="B9" s="17">
        <v>1</v>
      </c>
      <c r="C9" s="169" t="s">
        <v>92</v>
      </c>
      <c r="D9" s="169"/>
      <c r="E9" s="169"/>
    </row>
    <row r="10" spans="1:5" ht="52.5">
      <c r="A10" s="19" t="s">
        <v>93</v>
      </c>
      <c r="B10" s="19" t="s">
        <v>93</v>
      </c>
      <c r="C10" s="20" t="s">
        <v>94</v>
      </c>
      <c r="D10" s="21" t="s">
        <v>95</v>
      </c>
      <c r="E10" s="22">
        <f>IF(DATI_IND_SINT!$C$9+DATI_IND_SINT!C82&lt;&gt;0,((DATI_IND_SINT!$C$7+DATI_IND_SINT!$C$3+DATI_IND_SINT!$C$4-DATI_IND_SINT!$C$5+DATI_IND_SINT!$C$6+DATI_IND_SINT!$C$27+DATI_IND_SINT!$C$61)/(DATI_IND_SINT!$C$9+DATI_IND_SINT!C82)),0)*100</f>
        <v>22.696282999160957</v>
      </c>
    </row>
    <row r="11" spans="1:5" s="27" customFormat="1" ht="17.25" customHeight="1">
      <c r="A11"/>
      <c r="B11" s="23">
        <v>2</v>
      </c>
      <c r="C11" s="24" t="s">
        <v>96</v>
      </c>
      <c r="D11" s="25"/>
      <c r="E11" s="26"/>
    </row>
    <row r="12" spans="1:5" ht="26.25">
      <c r="A12" s="28" t="s">
        <v>97</v>
      </c>
      <c r="B12" s="28" t="s">
        <v>97</v>
      </c>
      <c r="C12" s="21" t="s">
        <v>98</v>
      </c>
      <c r="D12" s="21" t="s">
        <v>99</v>
      </c>
      <c r="E12" s="29">
        <f>IF(DATI_IND_SINT!$C$11&lt;&gt;0,(DATI_IND_SINT!$C$9/DATI_IND_SINT!$C$11),0)*100</f>
        <v>97.56258611093688</v>
      </c>
    </row>
    <row r="13" spans="1:5" ht="26.25">
      <c r="A13" s="28" t="s">
        <v>100</v>
      </c>
      <c r="B13" s="28" t="s">
        <v>100</v>
      </c>
      <c r="C13" s="21" t="s">
        <v>101</v>
      </c>
      <c r="D13" s="21" t="s">
        <v>102</v>
      </c>
      <c r="E13" s="29">
        <f>IF(DATI_IND_SINT!$C$12&lt;&gt;0,(DATI_IND_SINT!$C$9/DATI_IND_SINT!$C$12),0)*100</f>
        <v>90.5255878143516</v>
      </c>
    </row>
    <row r="14" spans="1:5" ht="39">
      <c r="A14" s="28" t="s">
        <v>103</v>
      </c>
      <c r="B14" s="28" t="s">
        <v>103</v>
      </c>
      <c r="C14" s="21" t="s">
        <v>104</v>
      </c>
      <c r="D14" s="30" t="s">
        <v>105</v>
      </c>
      <c r="E14" s="29">
        <f>IF(DATI_IND_SINT!$C$11&lt;&gt;0,(DATI_IND_SINT!$C$13/DATI_IND_SINT!$C$11),0)*100</f>
        <v>85.0712855230108</v>
      </c>
    </row>
    <row r="15" spans="1:5" ht="39">
      <c r="A15" s="28" t="s">
        <v>106</v>
      </c>
      <c r="B15" s="28" t="s">
        <v>106</v>
      </c>
      <c r="C15" s="21" t="s">
        <v>107</v>
      </c>
      <c r="D15" s="30" t="s">
        <v>108</v>
      </c>
      <c r="E15" s="29">
        <f>IF(DATI_IND_SINT!$C$12&lt;&gt;0,(DATI_IND_SINT!$C$13/DATI_IND_SINT!$C$12),0)*100</f>
        <v>78.93526027832289</v>
      </c>
    </row>
    <row r="16" spans="1:5" ht="26.25">
      <c r="A16" s="28" t="s">
        <v>109</v>
      </c>
      <c r="B16" s="28" t="s">
        <v>109</v>
      </c>
      <c r="C16" s="21" t="s">
        <v>110</v>
      </c>
      <c r="D16" s="21" t="s">
        <v>111</v>
      </c>
      <c r="E16" s="29">
        <f>IF(DATI_IND_SINT!$C$15&lt;&gt;0,(DATI_IND_SINT!$C$14/DATI_IND_SINT!$C$15),0)*100</f>
        <v>47.26904158654515</v>
      </c>
    </row>
    <row r="17" spans="1:5" ht="26.25">
      <c r="A17" s="28" t="s">
        <v>112</v>
      </c>
      <c r="B17" s="28" t="s">
        <v>112</v>
      </c>
      <c r="C17" s="21" t="s">
        <v>113</v>
      </c>
      <c r="D17" s="21" t="s">
        <v>114</v>
      </c>
      <c r="E17" s="29">
        <f>IF(DATI_IND_SINT!$C$16&lt;&gt;0,(DATI_IND_SINT!$C$14/DATI_IND_SINT!$C$16),0)*100</f>
        <v>45.126809206020404</v>
      </c>
    </row>
    <row r="18" spans="1:5" ht="39">
      <c r="A18" s="28" t="s">
        <v>115</v>
      </c>
      <c r="B18" s="28" t="s">
        <v>115</v>
      </c>
      <c r="C18" s="21" t="s">
        <v>116</v>
      </c>
      <c r="D18" s="30" t="s">
        <v>117</v>
      </c>
      <c r="E18" s="29">
        <f>IF(DATI_IND_SINT!$C$15&lt;&gt;0,(DATI_IND_SINT!$C$17/DATI_IND_SINT!$C$15),0)*100</f>
        <v>40.752650557665156</v>
      </c>
    </row>
    <row r="19" spans="1:5" ht="39">
      <c r="A19" s="28" t="s">
        <v>118</v>
      </c>
      <c r="B19" s="28" t="s">
        <v>118</v>
      </c>
      <c r="C19" s="21" t="s">
        <v>119</v>
      </c>
      <c r="D19" s="30" t="s">
        <v>120</v>
      </c>
      <c r="E19" s="29">
        <f>IF(DATI_IND_SINT!$C$16&lt;&gt;0,(DATI_IND_SINT!$C$17/DATI_IND_SINT!$C$16),0)*100</f>
        <v>38.90574093803602</v>
      </c>
    </row>
    <row r="20" spans="1:5" s="18" customFormat="1" ht="16.5">
      <c r="A20"/>
      <c r="B20" s="23">
        <v>3</v>
      </c>
      <c r="C20" s="24" t="s">
        <v>121</v>
      </c>
      <c r="D20" s="25"/>
      <c r="E20" s="26"/>
    </row>
    <row r="21" spans="1:5" ht="28.5" customHeight="1">
      <c r="A21" s="28" t="s">
        <v>122</v>
      </c>
      <c r="B21" s="28" t="s">
        <v>122</v>
      </c>
      <c r="C21" s="21" t="s">
        <v>123</v>
      </c>
      <c r="D21" s="21" t="s">
        <v>124</v>
      </c>
      <c r="E21" s="29">
        <f>IF(DATI_IND_SINT!$C$19&lt;&gt;0,(DATI_IND_SINT!$C$18/DATI_IND_SINT!$C$19),0)*100</f>
        <v>0</v>
      </c>
    </row>
    <row r="22" spans="1:5" ht="12.75">
      <c r="A22" s="28" t="s">
        <v>125</v>
      </c>
      <c r="B22" s="28" t="s">
        <v>125</v>
      </c>
      <c r="C22" s="21" t="s">
        <v>126</v>
      </c>
      <c r="D22" s="21" t="s">
        <v>127</v>
      </c>
      <c r="E22" s="29">
        <f>IF(DATI_IND_SINT!$C$19&lt;&gt;0,(DATI_IND_SINT!$C$20/DATI_IND_SINT!$C$19),0)*100</f>
        <v>0</v>
      </c>
    </row>
    <row r="23" spans="2:5" ht="15">
      <c r="B23" s="31">
        <v>4</v>
      </c>
      <c r="C23" s="32" t="s">
        <v>128</v>
      </c>
      <c r="D23" s="21"/>
      <c r="E23" s="33"/>
    </row>
    <row r="24" spans="1:5" ht="66">
      <c r="A24" s="28" t="s">
        <v>129</v>
      </c>
      <c r="B24" s="28" t="s">
        <v>129</v>
      </c>
      <c r="C24" s="21" t="s">
        <v>130</v>
      </c>
      <c r="D24" s="34" t="s">
        <v>131</v>
      </c>
      <c r="E24" s="35">
        <f>IF(DATI_IND_SINT!$C$21-DATI_IND_SINT!$C$22+DATI_IND_SINT!$C$6-DATI_IND_SINT!$C$5&lt;&gt;0,(DATI_IND_SINT!$C$3+DATI_IND_SINT!$C$4+DATI_IND_SINT!$C$6-DATI_IND_SINT!$C$5)/(DATI_IND_SINT!$C$21-DATI_IND_SINT!$C$22+DATI_IND_SINT!$C$6-DATI_IND_SINT!$C$5),0)*100</f>
        <v>20.956637571301478</v>
      </c>
    </row>
    <row r="25" spans="1:5" ht="78.75">
      <c r="A25" s="28" t="s">
        <v>132</v>
      </c>
      <c r="B25" s="28" t="s">
        <v>132</v>
      </c>
      <c r="C25" s="21" t="s">
        <v>133</v>
      </c>
      <c r="D25" s="36" t="s">
        <v>134</v>
      </c>
      <c r="E25" s="35">
        <f>IF(DATI_IND_SINT!$C$3+DATI_IND_SINT!$C$4+DATI_IND_SINT!$C$6-DATI_IND_SINT!$C$5&lt;&gt;0,(DATI_IND_SINT!$C$23+DATI_IND_SINT!$C$6-DATI_IND_SINT!$C$5)/(DATI_IND_SINT!$C$3+DATI_IND_SINT!$C$4+DATI_IND_SINT!$C$6-DATI_IND_SINT!$C$5),0)*100</f>
        <v>5.213065798107822</v>
      </c>
    </row>
    <row r="26" spans="1:5" ht="96" customHeight="1">
      <c r="A26" s="28" t="s">
        <v>135</v>
      </c>
      <c r="B26" s="28" t="s">
        <v>135</v>
      </c>
      <c r="C26" s="36" t="s">
        <v>136</v>
      </c>
      <c r="D26" s="36" t="s">
        <v>137</v>
      </c>
      <c r="E26" s="35">
        <f>IF(DATI_IND_SINT!$C$3+DATI_IND_SINT!$C$4+DATI_IND_SINT!$C$6-DATI_IND_SINT!$C$5&lt;&gt;0,DATI_IND_SINT!$C$24/(DATI_IND_SINT!$C$3+DATI_IND_SINT!$C$4+DATI_IND_SINT!$C$6-DATI_IND_SINT!$C$5),0)*100</f>
        <v>2.095322696300191</v>
      </c>
    </row>
    <row r="27" spans="1:5" ht="66">
      <c r="A27" s="28" t="s">
        <v>138</v>
      </c>
      <c r="B27" s="28" t="s">
        <v>138</v>
      </c>
      <c r="C27" s="21" t="s">
        <v>139</v>
      </c>
      <c r="D27" s="37" t="s">
        <v>140</v>
      </c>
      <c r="E27" s="35">
        <f>IF(DATI_IND_SINT!$C$25&lt;&gt;0,(DATI_IND_SINT!$C$3+DATI_IND_SINT!$C$4+DATI_IND_SINT!$C$6-DATI_IND_SINT!$C$5)/DATI_IND_SINT!$C$25,0)</f>
        <v>194.57873295204573</v>
      </c>
    </row>
    <row r="28" spans="2:5" ht="15">
      <c r="B28" s="31">
        <v>5</v>
      </c>
      <c r="C28" s="32" t="s">
        <v>141</v>
      </c>
      <c r="D28" s="38"/>
      <c r="E28" s="39"/>
    </row>
    <row r="29" spans="1:5" ht="54.75" customHeight="1">
      <c r="A29" s="28" t="s">
        <v>142</v>
      </c>
      <c r="B29" s="28" t="s">
        <v>142</v>
      </c>
      <c r="C29" s="21" t="s">
        <v>143</v>
      </c>
      <c r="D29" s="21" t="s">
        <v>144</v>
      </c>
      <c r="E29" s="29">
        <f>IF(DATI_IND_SINT!$C$21&lt;&gt;0,DATI_IND_SINT!$C$26/DATI_IND_SINT!$C$21,0)*100</f>
        <v>37.54065919529206</v>
      </c>
    </row>
    <row r="30" spans="2:5" ht="15">
      <c r="B30" s="31">
        <v>6</v>
      </c>
      <c r="C30" s="32" t="s">
        <v>145</v>
      </c>
      <c r="D30" s="38"/>
      <c r="E30" s="39"/>
    </row>
    <row r="31" spans="1:5" ht="26.25">
      <c r="A31" s="19" t="s">
        <v>146</v>
      </c>
      <c r="B31" s="19" t="s">
        <v>146</v>
      </c>
      <c r="C31" s="20" t="s">
        <v>147</v>
      </c>
      <c r="D31" s="37" t="s">
        <v>148</v>
      </c>
      <c r="E31" s="22">
        <f>IF(DATI_IND_SINT!$C$9&lt;&gt;0,DATI_IND_SINT!$C$27/DATI_IND_SINT!$C$9,0)*100</f>
        <v>1.7020355508091556</v>
      </c>
    </row>
    <row r="32" spans="1:5" ht="26.25">
      <c r="A32" s="28" t="s">
        <v>149</v>
      </c>
      <c r="B32" s="28" t="s">
        <v>149</v>
      </c>
      <c r="C32" s="21" t="s">
        <v>150</v>
      </c>
      <c r="D32" s="21" t="s">
        <v>151</v>
      </c>
      <c r="E32" s="29">
        <f>IF(DATI_IND_SINT!$C$27&lt;&gt;0,DATI_IND_SINT!$C$28/DATI_IND_SINT!$C$27,0)*100</f>
        <v>0</v>
      </c>
    </row>
    <row r="33" spans="1:5" ht="26.25">
      <c r="A33" s="28" t="s">
        <v>152</v>
      </c>
      <c r="B33" s="28" t="s">
        <v>152</v>
      </c>
      <c r="C33" s="21" t="s">
        <v>153</v>
      </c>
      <c r="D33" s="21" t="s">
        <v>154</v>
      </c>
      <c r="E33" s="29">
        <f>IF(DATI_IND_SINT!$C$27&lt;&gt;0,DATI_IND_SINT!$C$29/DATI_IND_SINT!$C$27,0)*100</f>
        <v>0</v>
      </c>
    </row>
    <row r="34" spans="2:5" ht="15">
      <c r="B34" s="31">
        <v>7</v>
      </c>
      <c r="C34" s="32" t="s">
        <v>155</v>
      </c>
      <c r="D34" s="38"/>
      <c r="E34" s="39"/>
    </row>
    <row r="35" spans="1:5" ht="26.25">
      <c r="A35" s="28" t="s">
        <v>156</v>
      </c>
      <c r="B35" s="28" t="s">
        <v>156</v>
      </c>
      <c r="C35" s="20" t="s">
        <v>157</v>
      </c>
      <c r="D35" s="37" t="s">
        <v>158</v>
      </c>
      <c r="E35" s="29">
        <f>IF(DATI_IND_SINT!$C$32&lt;&gt;0,(DATI_IND_SINT!$C$30+DATI_IND_SINT!$C$31)/DATI_IND_SINT!$C$32,0)*100</f>
        <v>0.9161493705659104</v>
      </c>
    </row>
    <row r="36" spans="1:5" ht="52.5">
      <c r="A36" s="19" t="s">
        <v>159</v>
      </c>
      <c r="B36" s="19" t="s">
        <v>159</v>
      </c>
      <c r="C36" s="20" t="s">
        <v>160</v>
      </c>
      <c r="D36" s="37" t="s">
        <v>161</v>
      </c>
      <c r="E36" s="40">
        <f>IF(DATI_IND_SINT!$C$25&lt;&gt;0,DATI_IND_SINT!$C$30/DATI_IND_SINT!$C$25,0)</f>
        <v>9.645490541135064</v>
      </c>
    </row>
    <row r="37" spans="1:5" ht="39">
      <c r="A37" s="19" t="s">
        <v>162</v>
      </c>
      <c r="B37" s="19" t="s">
        <v>162</v>
      </c>
      <c r="C37" s="20" t="s">
        <v>163</v>
      </c>
      <c r="D37" s="37" t="s">
        <v>164</v>
      </c>
      <c r="E37" s="40">
        <f>IF(DATI_IND_SINT!$C$25&lt;&gt;0,DATI_IND_SINT!$C$31/DATI_IND_SINT!$C$25,0)</f>
        <v>0</v>
      </c>
    </row>
    <row r="38" spans="1:5" ht="52.5">
      <c r="A38" s="19" t="s">
        <v>165</v>
      </c>
      <c r="B38" s="19" t="s">
        <v>165</v>
      </c>
      <c r="C38" s="20" t="s">
        <v>166</v>
      </c>
      <c r="D38" s="37" t="s">
        <v>167</v>
      </c>
      <c r="E38" s="40">
        <f>IF(DATI_IND_SINT!$C$25&lt;&gt;0,(DATI_IND_SINT!$C$31+DATI_IND_SINT!$C$30)/DATI_IND_SINT!$C$25,0)</f>
        <v>9.645490541135064</v>
      </c>
    </row>
    <row r="39" spans="1:5" ht="26.25">
      <c r="A39" s="19" t="s">
        <v>168</v>
      </c>
      <c r="B39" s="19" t="s">
        <v>168</v>
      </c>
      <c r="C39" s="20" t="s">
        <v>169</v>
      </c>
      <c r="D39" s="36" t="s">
        <v>170</v>
      </c>
      <c r="E39" s="40">
        <f>IF(DATI_IND_SINT!$C$30+DATI_IND_SINT!$C$31&lt;&gt;0,(DATI_IND_SINT!$C$9-DATI_IND_SINT!$C$21)/(DATI_IND_SINT!$C$30+DATI_IND_SINT!$C$31),0)*100</f>
        <v>2267.1194844053607</v>
      </c>
    </row>
    <row r="40" spans="1:5" ht="26.25">
      <c r="A40" s="19" t="s">
        <v>171</v>
      </c>
      <c r="B40" s="19" t="s">
        <v>171</v>
      </c>
      <c r="C40" s="20" t="s">
        <v>172</v>
      </c>
      <c r="D40" s="36" t="s">
        <v>173</v>
      </c>
      <c r="E40" s="40">
        <f>IF(DATI_IND_SINT!$C$30+DATI_IND_SINT!$C$31&lt;&gt;0,(DATI_IND_SINT!$C$33-DATI_IND_SINT!$C$34)/(DATI_IND_SINT!$C$30+DATI_IND_SINT!$C$31),0)*100</f>
        <v>0</v>
      </c>
    </row>
    <row r="41" spans="1:5" ht="52.5">
      <c r="A41" s="19" t="s">
        <v>174</v>
      </c>
      <c r="B41" s="19" t="s">
        <v>174</v>
      </c>
      <c r="C41" s="20" t="s">
        <v>175</v>
      </c>
      <c r="D41" s="36" t="s">
        <v>176</v>
      </c>
      <c r="E41" s="40">
        <f>IF(DATI_IND_SINT!$C$30+DATI_IND_SINT!$C$31&lt;&gt;0,(DATI_IND_SINT!$C$35)/(DATI_IND_SINT!$C$30+DATI_IND_SINT!$C$31),0)*100</f>
        <v>228.05849244214156</v>
      </c>
    </row>
    <row r="42" spans="2:5" ht="15.75" customHeight="1">
      <c r="B42" s="41">
        <v>8</v>
      </c>
      <c r="C42" s="170" t="s">
        <v>177</v>
      </c>
      <c r="D42" s="170"/>
      <c r="E42" s="170"/>
    </row>
    <row r="43" spans="1:5" ht="26.25">
      <c r="A43" s="19" t="s">
        <v>178</v>
      </c>
      <c r="B43" s="19" t="s">
        <v>178</v>
      </c>
      <c r="C43" s="20" t="s">
        <v>179</v>
      </c>
      <c r="D43" s="36" t="s">
        <v>180</v>
      </c>
      <c r="E43" s="40">
        <f>IF(DATI_IND_SINT!$C$37&lt;&gt;0,DATI_IND_SINT!$C$36/DATI_IND_SINT!$C$37,0)*100</f>
        <v>77.72156418303777</v>
      </c>
    </row>
    <row r="44" spans="1:5" ht="26.25">
      <c r="A44" s="19" t="s">
        <v>181</v>
      </c>
      <c r="B44" s="19" t="s">
        <v>181</v>
      </c>
      <c r="C44" s="20" t="s">
        <v>182</v>
      </c>
      <c r="D44" s="36" t="s">
        <v>183</v>
      </c>
      <c r="E44" s="40">
        <f>IF(DATI_IND_SINT!$C$39&lt;&gt;0,DATI_IND_SINT!$C$38/DATI_IND_SINT!$C$39,0)*100</f>
        <v>29.453356263317282</v>
      </c>
    </row>
    <row r="45" spans="1:5" ht="39">
      <c r="A45" s="19" t="s">
        <v>184</v>
      </c>
      <c r="B45" s="19" t="s">
        <v>184</v>
      </c>
      <c r="C45" s="20" t="s">
        <v>185</v>
      </c>
      <c r="D45" s="36" t="s">
        <v>186</v>
      </c>
      <c r="E45" s="40">
        <f>IF(DATI_IND_SINT!$C$41&lt;&gt;0,DATI_IND_SINT!$C$40/DATI_IND_SINT!$C$41,0)*100</f>
        <v>0</v>
      </c>
    </row>
    <row r="46" spans="1:5" ht="33" customHeight="1">
      <c r="A46" s="19" t="s">
        <v>187</v>
      </c>
      <c r="B46" s="19" t="s">
        <v>187</v>
      </c>
      <c r="C46" s="20" t="s">
        <v>188</v>
      </c>
      <c r="D46" s="36" t="s">
        <v>189</v>
      </c>
      <c r="E46" s="40">
        <f>IF(DATI_IND_SINT!$C$43&lt;&gt;0,DATI_IND_SINT!$C$42/DATI_IND_SINT!$C$43,0)*100</f>
        <v>49.55154831923239</v>
      </c>
    </row>
    <row r="47" spans="1:5" ht="26.25">
      <c r="A47" s="19" t="s">
        <v>190</v>
      </c>
      <c r="B47" s="19" t="s">
        <v>190</v>
      </c>
      <c r="C47" s="20" t="s">
        <v>191</v>
      </c>
      <c r="D47" s="36" t="s">
        <v>192</v>
      </c>
      <c r="E47" s="40">
        <f>IF(DATI_IND_SINT!$C$45&lt;&gt;0,DATI_IND_SINT!$C$44/DATI_IND_SINT!$C$45,0)*100</f>
        <v>29.615772461606255</v>
      </c>
    </row>
    <row r="48" spans="1:5" ht="39">
      <c r="A48" s="19" t="s">
        <v>193</v>
      </c>
      <c r="B48" s="19" t="s">
        <v>193</v>
      </c>
      <c r="C48" s="20" t="s">
        <v>194</v>
      </c>
      <c r="D48" s="36" t="s">
        <v>195</v>
      </c>
      <c r="E48" s="40">
        <f>IF(DATI_IND_SINT!$C$47&lt;&gt;0,DATI_IND_SINT!$C$46/DATI_IND_SINT!$C$47,0)*100</f>
        <v>0</v>
      </c>
    </row>
    <row r="49" spans="2:5" ht="15.75" customHeight="1">
      <c r="B49" s="31">
        <v>9</v>
      </c>
      <c r="C49" s="171" t="s">
        <v>196</v>
      </c>
      <c r="D49" s="171"/>
      <c r="E49" s="171"/>
    </row>
    <row r="50" spans="1:5" ht="81.75" customHeight="1">
      <c r="A50" s="19" t="s">
        <v>197</v>
      </c>
      <c r="B50" s="19" t="s">
        <v>197</v>
      </c>
      <c r="C50" s="20" t="s">
        <v>198</v>
      </c>
      <c r="D50" s="37" t="s">
        <v>199</v>
      </c>
      <c r="E50" s="40">
        <f>IF((DATI_IND_SINT!$C$49+DATI_IND_SINT!$C$30)&lt;&gt;0,(DATI_IND_SINT!$C$48+DATI_IND_SINT!$C$50)/(DATI_IND_SINT!$C$49+DATI_IND_SINT!$C$30),0)*100</f>
        <v>76.6631081139521</v>
      </c>
    </row>
    <row r="51" spans="1:5" ht="78" customHeight="1">
      <c r="A51" s="19" t="s">
        <v>200</v>
      </c>
      <c r="B51" s="19" t="s">
        <v>200</v>
      </c>
      <c r="C51" s="20" t="s">
        <v>201</v>
      </c>
      <c r="D51" s="37" t="s">
        <v>202</v>
      </c>
      <c r="E51" s="40">
        <f>IF((DATI_IND_SINT!$C$53+DATI_IND_SINT!$C$54)&lt;&gt;0,(DATI_IND_SINT!$C$51+DATI_IND_SINT!$C$52)/(DATI_IND_SINT!$C$53+DATI_IND_SINT!$C$54),0)*100</f>
        <v>39.57415677778501</v>
      </c>
    </row>
    <row r="52" spans="1:5" ht="144.75">
      <c r="A52" s="19" t="s">
        <v>203</v>
      </c>
      <c r="B52" s="19" t="s">
        <v>203</v>
      </c>
      <c r="C52" s="20" t="s">
        <v>204</v>
      </c>
      <c r="D52" s="37" t="s">
        <v>205</v>
      </c>
      <c r="E52" s="40">
        <f>IF(DATI_IND_SINT!$C$56&lt;&gt;0,DATI_IND_SINT!$C$55/DATI_IND_SINT!$C$56,0)*100</f>
        <v>63.17206128238403</v>
      </c>
    </row>
    <row r="53" spans="1:5" ht="177" customHeight="1">
      <c r="A53" s="19" t="s">
        <v>206</v>
      </c>
      <c r="B53" s="19" t="s">
        <v>206</v>
      </c>
      <c r="C53" s="20" t="s">
        <v>207</v>
      </c>
      <c r="D53" s="37" t="s">
        <v>208</v>
      </c>
      <c r="E53" s="40">
        <f>IF(DATI_IND_SINT!$C$58&lt;&gt;0,DATI_IND_SINT!$C$57/DATI_IND_SINT!$C$58,0)*100</f>
        <v>63.020386011260456</v>
      </c>
    </row>
    <row r="54" spans="1:5" s="27" customFormat="1" ht="57.75" customHeight="1">
      <c r="A54" s="19" t="s">
        <v>209</v>
      </c>
      <c r="B54" s="19" t="s">
        <v>209</v>
      </c>
      <c r="C54" s="21" t="s">
        <v>210</v>
      </c>
      <c r="D54" s="36" t="s">
        <v>211</v>
      </c>
      <c r="E54" s="35">
        <f>DATI_IND_SINT!$C$59</f>
        <v>0</v>
      </c>
    </row>
    <row r="55" spans="2:5" ht="15.75" customHeight="1">
      <c r="B55" s="31">
        <v>10</v>
      </c>
      <c r="C55" s="171" t="s">
        <v>212</v>
      </c>
      <c r="D55" s="171"/>
      <c r="E55" s="171"/>
    </row>
    <row r="56" spans="1:5" ht="12.75">
      <c r="A56" s="28" t="s">
        <v>213</v>
      </c>
      <c r="B56" s="28" t="s">
        <v>213</v>
      </c>
      <c r="C56" s="21" t="s">
        <v>214</v>
      </c>
      <c r="D56" s="21" t="s">
        <v>215</v>
      </c>
      <c r="E56" s="29">
        <f>IF(DATI_IND_SINT!$C$62&lt;&gt;0,DATI_IND_SINT!$C$60/DATI_IND_SINT!$C$62,0)*100</f>
        <v>0</v>
      </c>
    </row>
    <row r="57" spans="1:5" ht="26.25">
      <c r="A57" s="28" t="s">
        <v>216</v>
      </c>
      <c r="B57" s="28" t="s">
        <v>216</v>
      </c>
      <c r="C57" s="21" t="s">
        <v>217</v>
      </c>
      <c r="D57" s="36" t="s">
        <v>218</v>
      </c>
      <c r="E57" s="35">
        <f>IF(DATI_IND_SINT!$C$62&lt;&gt;0,(DATI_IND_SINT!$C$61-DATI_IND_SINT!$C$60)/DATI_IND_SINT!$C$62,0)*100</f>
        <v>0</v>
      </c>
    </row>
    <row r="58" spans="1:5" ht="119.25" customHeight="1">
      <c r="A58" s="19" t="s">
        <v>219</v>
      </c>
      <c r="B58" s="19" t="s">
        <v>219</v>
      </c>
      <c r="C58" s="20" t="s">
        <v>220</v>
      </c>
      <c r="D58" s="36" t="s">
        <v>221</v>
      </c>
      <c r="E58" s="40">
        <f>IF(DATI_IND_SINT!$C$9&lt;&gt;0,(DATI_IND_SINT!$C$27-DATI_IND_SINT!$C$28-DATI_IND_SINT!$C$29+DATI_IND_SINT!$C$61-DATI_IND_SINT!$C$60-DATI_IND_SINT!$C$63+DATI_IND_SINT!$C$64+DATI_IND_SINT!$C$65)/DATI_IND_SINT!$C$9,0)*100</f>
        <v>10.674546995794934</v>
      </c>
    </row>
    <row r="59" spans="1:5" ht="39">
      <c r="A59" s="28" t="s">
        <v>222</v>
      </c>
      <c r="B59" s="28" t="s">
        <v>222</v>
      </c>
      <c r="C59" s="21" t="s">
        <v>223</v>
      </c>
      <c r="D59" s="36" t="s">
        <v>224</v>
      </c>
      <c r="E59" s="35">
        <f>IF(DATI_IND_SINT!$C$25&lt;&gt;0,DATI_IND_SINT!$C$8/DATI_IND_SINT!$C$25,0)</f>
        <v>0</v>
      </c>
    </row>
    <row r="60" spans="2:5" ht="18.75" customHeight="1">
      <c r="B60" s="31">
        <v>11</v>
      </c>
      <c r="C60" s="170" t="s">
        <v>225</v>
      </c>
      <c r="D60" s="170"/>
      <c r="E60" s="170"/>
    </row>
    <row r="61" spans="1:5" ht="12.75">
      <c r="A61" s="19" t="s">
        <v>226</v>
      </c>
      <c r="B61" s="19" t="s">
        <v>226</v>
      </c>
      <c r="C61" s="20" t="s">
        <v>227</v>
      </c>
      <c r="D61" s="37" t="s">
        <v>228</v>
      </c>
      <c r="E61" s="40">
        <f>IF(DATI_IND_SINT!$C$66&lt;&gt;0,DATI_IND_SINT!$C$67/DATI_IND_SINT!$C$66,0)*100</f>
        <v>0.14855535578644707</v>
      </c>
    </row>
    <row r="62" spans="1:5" ht="12.75">
      <c r="A62" s="19" t="s">
        <v>229</v>
      </c>
      <c r="B62" s="19" t="s">
        <v>229</v>
      </c>
      <c r="C62" s="20" t="s">
        <v>230</v>
      </c>
      <c r="D62" s="37" t="s">
        <v>231</v>
      </c>
      <c r="E62" s="40">
        <f>IF(DATI_IND_SINT!$C$66&lt;&gt;0,DATI_IND_SINT!$C$68/DATI_IND_SINT!$C$66,0)*100</f>
        <v>0</v>
      </c>
    </row>
    <row r="63" spans="1:5" ht="12.75">
      <c r="A63" s="19" t="s">
        <v>232</v>
      </c>
      <c r="B63" s="19" t="s">
        <v>232</v>
      </c>
      <c r="C63" s="20" t="s">
        <v>233</v>
      </c>
      <c r="D63" s="37" t="s">
        <v>234</v>
      </c>
      <c r="E63" s="40">
        <f>IF(DATI_IND_SINT!$C$66&lt;&gt;0,DATI_IND_SINT!$C$69/DATI_IND_SINT!$C$66,0)*100</f>
        <v>98.9276856229267</v>
      </c>
    </row>
    <row r="64" spans="1:5" ht="12.75">
      <c r="A64" s="19" t="s">
        <v>235</v>
      </c>
      <c r="B64" s="19" t="s">
        <v>235</v>
      </c>
      <c r="C64" s="20" t="s">
        <v>236</v>
      </c>
      <c r="D64" s="37" t="s">
        <v>237</v>
      </c>
      <c r="E64" s="40">
        <f>IF(DATI_IND_SINT!$C$66&lt;&gt;0,DATI_IND_SINT!$C$70/DATI_IND_SINT!$C$66,0)*100</f>
        <v>0.9237590212868534</v>
      </c>
    </row>
    <row r="65" spans="2:5" ht="15.75" customHeight="1">
      <c r="B65" s="31">
        <v>12</v>
      </c>
      <c r="C65" s="171" t="s">
        <v>238</v>
      </c>
      <c r="D65" s="171"/>
      <c r="E65" s="171"/>
    </row>
    <row r="66" spans="1:5" ht="26.25">
      <c r="A66" s="19" t="s">
        <v>239</v>
      </c>
      <c r="B66" s="19" t="s">
        <v>239</v>
      </c>
      <c r="C66" s="20" t="s">
        <v>240</v>
      </c>
      <c r="D66" s="36" t="s">
        <v>241</v>
      </c>
      <c r="E66" s="40">
        <f>IF(DATI_IND_SINT!$C$71&lt;&gt;0,(DATI_IND_SINT!$C$71-DATI_IND_SINT!$C$72)/DATI_IND_SINT!$C$71,0)*100</f>
        <v>0</v>
      </c>
    </row>
    <row r="67" spans="1:5" ht="39" customHeight="1">
      <c r="A67" s="19" t="s">
        <v>242</v>
      </c>
      <c r="B67" s="19" t="s">
        <v>242</v>
      </c>
      <c r="C67" s="20" t="s">
        <v>243</v>
      </c>
      <c r="D67" s="36" t="s">
        <v>244</v>
      </c>
      <c r="E67" s="40">
        <f>IF(DATI_IND_SINT!$C$71&lt;&gt;0,(DATI_IND_SINT!$C$72-DATI_IND_SINT!$C$71)/DATI_IND_SINT!$C$71,0)*100</f>
        <v>0</v>
      </c>
    </row>
    <row r="68" spans="1:5" ht="12.75">
      <c r="A68" s="19" t="s">
        <v>245</v>
      </c>
      <c r="B68" s="19" t="s">
        <v>245</v>
      </c>
      <c r="C68" s="20" t="s">
        <v>246</v>
      </c>
      <c r="D68" s="37" t="s">
        <v>247</v>
      </c>
      <c r="E68" s="40">
        <f>IF(DATI_IND_SINT!$C$73&lt;&gt;0,DATI_IND_SINT!$C$72/DATI_IND_SINT!$C$73,0)*100</f>
        <v>0</v>
      </c>
    </row>
    <row r="69" spans="1:5" ht="26.25">
      <c r="A69" s="19" t="s">
        <v>248</v>
      </c>
      <c r="B69" s="19" t="s">
        <v>248</v>
      </c>
      <c r="C69" s="36" t="s">
        <v>249</v>
      </c>
      <c r="D69" s="36" t="s">
        <v>250</v>
      </c>
      <c r="E69" s="35">
        <f>IF(DATI_IND_SINT!$C$9+DATI_IND_SINT!C82&lt;&gt;0,DATI_IND_SINT!$C$7/(DATI_IND_SINT!$C$9+DATI_IND_SINT!C82),0)*100</f>
        <v>0</v>
      </c>
    </row>
    <row r="70" spans="2:5" ht="15.75" customHeight="1">
      <c r="B70" s="41">
        <v>13</v>
      </c>
      <c r="C70" s="171" t="s">
        <v>251</v>
      </c>
      <c r="D70" s="171"/>
      <c r="E70" s="171"/>
    </row>
    <row r="71" spans="1:5" ht="12.75">
      <c r="A71" s="28" t="s">
        <v>252</v>
      </c>
      <c r="B71" s="28" t="s">
        <v>252</v>
      </c>
      <c r="C71" s="21" t="s">
        <v>253</v>
      </c>
      <c r="D71" s="21" t="s">
        <v>254</v>
      </c>
      <c r="E71" s="29">
        <f>IF(DATI_IND_SINT!$C$32&lt;&gt;0,DATI_IND_SINT!$C$75/DATI_IND_SINT!$C$32,0)*100</f>
        <v>0</v>
      </c>
    </row>
    <row r="72" spans="1:5" ht="45.75" customHeight="1">
      <c r="A72" s="28" t="s">
        <v>255</v>
      </c>
      <c r="B72" s="28" t="s">
        <v>255</v>
      </c>
      <c r="C72" s="21" t="s">
        <v>256</v>
      </c>
      <c r="D72" s="21" t="s">
        <v>257</v>
      </c>
      <c r="E72" s="29">
        <f>IF(DATI_IND_SINT!$C$9&lt;&gt;0,DATI_IND_SINT!$C$76/DATI_IND_SINT!$C$9,0)*100</f>
        <v>0</v>
      </c>
    </row>
    <row r="73" spans="1:5" ht="45.75" customHeight="1">
      <c r="A73" s="28" t="s">
        <v>258</v>
      </c>
      <c r="B73" s="28" t="s">
        <v>258</v>
      </c>
      <c r="C73" s="21" t="s">
        <v>259</v>
      </c>
      <c r="D73" s="21" t="s">
        <v>260</v>
      </c>
      <c r="E73" s="29">
        <f>IF(DATI_IND_SINT!$C$9&lt;&gt;0,DATI_IND_SINT!$C$81/DATI_IND_SINT!$C$9,0)*100</f>
        <v>0</v>
      </c>
    </row>
    <row r="74" spans="1:5" s="27" customFormat="1" ht="17.25" customHeight="1">
      <c r="A74"/>
      <c r="B74" s="42">
        <v>14</v>
      </c>
      <c r="C74" s="172" t="s">
        <v>261</v>
      </c>
      <c r="D74" s="172"/>
      <c r="E74" s="172"/>
    </row>
    <row r="75" spans="1:5" s="43" customFormat="1" ht="91.5" customHeight="1">
      <c r="A75" s="28" t="s">
        <v>262</v>
      </c>
      <c r="B75" s="28" t="s">
        <v>262</v>
      </c>
      <c r="C75" s="21" t="s">
        <v>263</v>
      </c>
      <c r="D75" s="36" t="s">
        <v>264</v>
      </c>
      <c r="E75" s="35">
        <f>IF(DATI_IND_SINT!$C$77&lt;&gt;0,(DATI_IND_SINT!$C$77-DATI_IND_SINT!$C$78)/DATI_IND_SINT!$C$77,0)*100</f>
        <v>2.22622763172604</v>
      </c>
    </row>
    <row r="76" spans="2:5" ht="15.75" customHeight="1">
      <c r="B76" s="41">
        <v>15</v>
      </c>
      <c r="C76" s="171" t="s">
        <v>265</v>
      </c>
      <c r="D76" s="171"/>
      <c r="E76" s="171"/>
    </row>
    <row r="77" spans="1:5" s="44" customFormat="1" ht="66">
      <c r="A77" s="19" t="s">
        <v>266</v>
      </c>
      <c r="B77" s="19" t="s">
        <v>266</v>
      </c>
      <c r="C77" s="21" t="s">
        <v>267</v>
      </c>
      <c r="D77" s="36" t="s">
        <v>268</v>
      </c>
      <c r="E77" s="22">
        <f>IF(DATI_IND_SINT!$C$9&lt;&gt;0,DATI_IND_SINT!$C$79/DATI_IND_SINT!$C$9,0)*100</f>
        <v>19.474632568561972</v>
      </c>
    </row>
    <row r="78" spans="1:5" s="44" customFormat="1" ht="90.75" customHeight="1">
      <c r="A78" s="19" t="s">
        <v>269</v>
      </c>
      <c r="B78" s="19" t="s">
        <v>269</v>
      </c>
      <c r="C78" s="21" t="s">
        <v>270</v>
      </c>
      <c r="D78" s="36" t="s">
        <v>271</v>
      </c>
      <c r="E78" s="22">
        <f>IF(DATI_IND_SINT!$C$21&lt;&gt;0,DATI_IND_SINT!$C$80/DATI_IND_SINT!$C$21,0)*100</f>
        <v>23.88965156160097</v>
      </c>
    </row>
    <row r="79" spans="2:5" ht="17.25" customHeight="1">
      <c r="B79" s="173" t="s">
        <v>272</v>
      </c>
      <c r="C79" s="173"/>
      <c r="D79" s="173"/>
      <c r="E79" s="173"/>
    </row>
    <row r="80" spans="2:5" ht="26.25" customHeight="1">
      <c r="B80" s="174" t="s">
        <v>273</v>
      </c>
      <c r="C80" s="174"/>
      <c r="D80" s="174"/>
      <c r="E80" s="174"/>
    </row>
    <row r="81" spans="2:5" ht="32.25" customHeight="1">
      <c r="B81" s="174" t="s">
        <v>274</v>
      </c>
      <c r="C81" s="174"/>
      <c r="D81" s="174"/>
      <c r="E81" s="174"/>
    </row>
    <row r="82" spans="2:5" ht="18.75" customHeight="1">
      <c r="B82" s="175" t="s">
        <v>275</v>
      </c>
      <c r="C82" s="175"/>
      <c r="D82" s="175"/>
      <c r="E82" s="175"/>
    </row>
    <row r="83" spans="1:5" s="45" customFormat="1" ht="18.75" customHeight="1">
      <c r="A83"/>
      <c r="B83" s="174" t="s">
        <v>276</v>
      </c>
      <c r="C83" s="174"/>
      <c r="D83" s="174"/>
      <c r="E83" s="174"/>
    </row>
    <row r="84" spans="1:5" s="27" customFormat="1" ht="18.75" customHeight="1">
      <c r="A84"/>
      <c r="B84" s="174" t="s">
        <v>277</v>
      </c>
      <c r="C84" s="174"/>
      <c r="D84" s="174"/>
      <c r="E84" s="174"/>
    </row>
    <row r="85" spans="1:5" s="27" customFormat="1" ht="18.75" customHeight="1">
      <c r="A85"/>
      <c r="B85" s="174" t="s">
        <v>278</v>
      </c>
      <c r="C85" s="174"/>
      <c r="D85" s="174"/>
      <c r="E85" s="174"/>
    </row>
    <row r="86" spans="1:5" s="27" customFormat="1" ht="18.75" customHeight="1">
      <c r="A86"/>
      <c r="B86" s="174" t="s">
        <v>279</v>
      </c>
      <c r="C86" s="174"/>
      <c r="D86" s="174"/>
      <c r="E86" s="174"/>
    </row>
    <row r="87" spans="2:5" ht="12.75">
      <c r="B87" s="175" t="s">
        <v>280</v>
      </c>
      <c r="C87" s="175"/>
      <c r="D87" s="175"/>
      <c r="E87" s="175"/>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110236220472" footer="0.5118110236220472"/>
  <pageSetup fitToHeight="6" fitToWidth="1" horizontalDpi="300" verticalDpi="300" orientation="landscape" paperSize="9"/>
  <rowBreaks count="1" manualBreakCount="1">
    <brk id="5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9.00390625" style="46" hidden="1" customWidth="1"/>
    <col min="2" max="2" width="11.140625" style="47" customWidth="1"/>
    <col min="3" max="3" width="66.57421875" style="47" customWidth="1"/>
    <col min="4" max="4" width="18.00390625" style="48" customWidth="1"/>
    <col min="5" max="5" width="20.57421875" style="48" customWidth="1"/>
    <col min="6" max="6" width="17.28125" style="48" customWidth="1"/>
    <col min="7" max="10" width="20.7109375" style="48" customWidth="1"/>
    <col min="11" max="11" width="19.00390625" style="48" customWidth="1"/>
    <col min="12" max="16384" width="9.140625" style="48" customWidth="1"/>
  </cols>
  <sheetData>
    <row r="1" spans="1:11" ht="12.75" hidden="1">
      <c r="A1" s="46" t="s">
        <v>824</v>
      </c>
      <c r="B1" s="49"/>
      <c r="C1" s="50"/>
      <c r="D1" s="50" t="s">
        <v>1</v>
      </c>
      <c r="E1" s="51" t="s">
        <v>281</v>
      </c>
      <c r="F1" s="51" t="s">
        <v>282</v>
      </c>
      <c r="G1" s="48" t="s">
        <v>283</v>
      </c>
      <c r="H1" s="52" t="s">
        <v>284</v>
      </c>
      <c r="I1" s="52" t="s">
        <v>285</v>
      </c>
      <c r="J1" s="52" t="s">
        <v>286</v>
      </c>
      <c r="K1" s="53" t="s">
        <v>287</v>
      </c>
    </row>
    <row r="2" spans="1:11" ht="12.75">
      <c r="A2" s="46" t="s">
        <v>0</v>
      </c>
      <c r="B2" s="49"/>
      <c r="C2" s="50"/>
      <c r="D2" s="50"/>
      <c r="E2" s="51"/>
      <c r="F2" s="51"/>
      <c r="H2" s="52"/>
      <c r="I2" s="52"/>
      <c r="J2" s="52"/>
      <c r="K2" s="53" t="s">
        <v>288</v>
      </c>
    </row>
    <row r="3" spans="2:11" ht="17.25">
      <c r="B3" s="176" t="s">
        <v>86</v>
      </c>
      <c r="C3" s="176"/>
      <c r="D3" s="176"/>
      <c r="E3" s="176"/>
      <c r="F3" s="176"/>
      <c r="G3" s="176"/>
      <c r="H3" s="176"/>
      <c r="I3" s="176"/>
      <c r="J3" s="176"/>
      <c r="K3" s="176"/>
    </row>
    <row r="4" spans="2:11" ht="15">
      <c r="B4" s="177" t="s">
        <v>289</v>
      </c>
      <c r="C4" s="177"/>
      <c r="D4" s="177"/>
      <c r="E4" s="177"/>
      <c r="F4" s="177"/>
      <c r="G4" s="177"/>
      <c r="H4" s="177"/>
      <c r="I4" s="177"/>
      <c r="J4" s="177"/>
      <c r="K4" s="177"/>
    </row>
    <row r="5" spans="1:11" ht="27" customHeight="1">
      <c r="A5" s="46" t="s">
        <v>88</v>
      </c>
      <c r="B5" s="178" t="s">
        <v>825</v>
      </c>
      <c r="C5" s="178"/>
      <c r="D5" s="178"/>
      <c r="E5" s="178"/>
      <c r="F5" s="178"/>
      <c r="G5" s="178"/>
      <c r="H5" s="178"/>
      <c r="I5" s="178"/>
      <c r="J5" s="178"/>
      <c r="K5" s="178"/>
    </row>
    <row r="6" spans="2:11" ht="21" customHeight="1">
      <c r="B6" s="179" t="s">
        <v>290</v>
      </c>
      <c r="C6" s="180" t="s">
        <v>291</v>
      </c>
      <c r="D6" s="181" t="s">
        <v>292</v>
      </c>
      <c r="E6" s="181"/>
      <c r="F6" s="181"/>
      <c r="G6" s="182" t="s">
        <v>293</v>
      </c>
      <c r="H6" s="182"/>
      <c r="I6" s="182"/>
      <c r="J6" s="182"/>
      <c r="K6" s="182"/>
    </row>
    <row r="7" spans="2:11" ht="133.5" customHeight="1">
      <c r="B7" s="179"/>
      <c r="C7" s="180"/>
      <c r="D7" s="55" t="s">
        <v>294</v>
      </c>
      <c r="E7" s="55" t="s">
        <v>295</v>
      </c>
      <c r="F7" s="55" t="s">
        <v>296</v>
      </c>
      <c r="G7" s="56" t="s">
        <v>297</v>
      </c>
      <c r="H7" s="56" t="s">
        <v>298</v>
      </c>
      <c r="I7" s="56" t="s">
        <v>299</v>
      </c>
      <c r="J7" s="56" t="s">
        <v>300</v>
      </c>
      <c r="K7" s="56" t="s">
        <v>301</v>
      </c>
    </row>
    <row r="8" spans="2:11" ht="34.5" customHeight="1">
      <c r="B8" s="57" t="s">
        <v>302</v>
      </c>
      <c r="C8" s="58" t="s">
        <v>303</v>
      </c>
      <c r="D8" s="59"/>
      <c r="E8" s="59"/>
      <c r="F8" s="59"/>
      <c r="G8" s="59"/>
      <c r="H8" s="59"/>
      <c r="I8" s="59"/>
      <c r="J8" s="59"/>
      <c r="K8" s="59"/>
    </row>
    <row r="9" spans="1:11" ht="34.5" customHeight="1">
      <c r="A9" s="56" t="s">
        <v>304</v>
      </c>
      <c r="B9" s="56" t="s">
        <v>304</v>
      </c>
      <c r="C9" s="60" t="s">
        <v>305</v>
      </c>
      <c r="D9" s="61">
        <v>17.7939</v>
      </c>
      <c r="E9" s="61">
        <v>16.1263</v>
      </c>
      <c r="F9" s="61">
        <v>34.9468</v>
      </c>
      <c r="G9" s="61">
        <v>115.4038</v>
      </c>
      <c r="H9" s="61">
        <v>100</v>
      </c>
      <c r="I9" s="61">
        <v>53.4981</v>
      </c>
      <c r="J9" s="61">
        <v>55.0548</v>
      </c>
      <c r="K9" s="61">
        <v>49.8213</v>
      </c>
    </row>
    <row r="10" spans="1:11" ht="34.5" customHeight="1">
      <c r="A10" s="56" t="s">
        <v>306</v>
      </c>
      <c r="B10" s="56" t="s">
        <v>306</v>
      </c>
      <c r="C10" s="60" t="s">
        <v>307</v>
      </c>
      <c r="D10" s="61">
        <v>0</v>
      </c>
      <c r="E10" s="61">
        <v>0</v>
      </c>
      <c r="F10" s="61">
        <v>0</v>
      </c>
      <c r="G10" s="61">
        <v>100</v>
      </c>
      <c r="H10" s="61">
        <v>100</v>
      </c>
      <c r="I10" s="61">
        <v>0</v>
      </c>
      <c r="J10" s="61">
        <v>0</v>
      </c>
      <c r="K10" s="61">
        <v>0</v>
      </c>
    </row>
    <row r="11" spans="1:11" ht="34.5" customHeight="1">
      <c r="A11" s="56" t="s">
        <v>308</v>
      </c>
      <c r="B11" s="56" t="s">
        <v>308</v>
      </c>
      <c r="C11" s="60" t="s">
        <v>309</v>
      </c>
      <c r="D11" s="61">
        <v>0</v>
      </c>
      <c r="E11" s="61">
        <v>0</v>
      </c>
      <c r="F11" s="61">
        <v>0</v>
      </c>
      <c r="G11" s="61">
        <v>0</v>
      </c>
      <c r="H11" s="61">
        <v>0</v>
      </c>
      <c r="I11" s="61">
        <v>79.2941</v>
      </c>
      <c r="J11" s="61">
        <v>0</v>
      </c>
      <c r="K11" s="61">
        <v>79.2941</v>
      </c>
    </row>
    <row r="12" spans="1:11" ht="34.5" customHeight="1">
      <c r="A12" s="56" t="s">
        <v>310</v>
      </c>
      <c r="B12" s="56">
        <v>10302</v>
      </c>
      <c r="C12" s="60" t="s">
        <v>311</v>
      </c>
      <c r="D12" s="61">
        <v>0</v>
      </c>
      <c r="E12" s="61">
        <v>0</v>
      </c>
      <c r="F12" s="61">
        <v>0</v>
      </c>
      <c r="G12" s="61">
        <v>0</v>
      </c>
      <c r="H12" s="61">
        <v>0</v>
      </c>
      <c r="I12" s="61">
        <v>0</v>
      </c>
      <c r="J12" s="61">
        <v>0</v>
      </c>
      <c r="K12" s="61">
        <v>0</v>
      </c>
    </row>
    <row r="13" spans="1:11" ht="34.5" customHeight="1">
      <c r="A13" s="56" t="s">
        <v>312</v>
      </c>
      <c r="B13" s="54">
        <v>10000</v>
      </c>
      <c r="C13" s="62" t="s">
        <v>313</v>
      </c>
      <c r="D13" s="63">
        <f>SUM(D9:D12)</f>
        <v>17.7939</v>
      </c>
      <c r="E13" s="63">
        <f>SUM(E9:E12)</f>
        <v>16.1263</v>
      </c>
      <c r="F13" s="63">
        <f>SUM(F9:F12)</f>
        <v>34.9468</v>
      </c>
      <c r="G13" s="64">
        <v>114.6504</v>
      </c>
      <c r="H13" s="64">
        <v>99.6969</v>
      </c>
      <c r="I13" s="64">
        <v>52.6406</v>
      </c>
      <c r="J13" s="64">
        <v>55.0548</v>
      </c>
      <c r="K13" s="64">
        <v>47.3121</v>
      </c>
    </row>
    <row r="14" spans="2:11" ht="34.5" customHeight="1">
      <c r="B14" s="57" t="s">
        <v>314</v>
      </c>
      <c r="C14" s="62" t="s">
        <v>315</v>
      </c>
      <c r="D14" s="65"/>
      <c r="E14" s="65"/>
      <c r="F14" s="65"/>
      <c r="G14" s="65"/>
      <c r="H14" s="65"/>
      <c r="I14" s="65"/>
      <c r="J14" s="65"/>
      <c r="K14" s="65"/>
    </row>
    <row r="15" spans="1:11" ht="34.5" customHeight="1">
      <c r="A15" s="56" t="s">
        <v>316</v>
      </c>
      <c r="B15" s="56" t="s">
        <v>316</v>
      </c>
      <c r="C15" s="60" t="s">
        <v>317</v>
      </c>
      <c r="D15" s="61">
        <v>3.8308</v>
      </c>
      <c r="E15" s="61">
        <v>4.3218</v>
      </c>
      <c r="F15" s="61">
        <v>7.5214</v>
      </c>
      <c r="G15" s="61">
        <v>101.3792</v>
      </c>
      <c r="H15" s="61">
        <v>100</v>
      </c>
      <c r="I15" s="61">
        <v>73.288</v>
      </c>
      <c r="J15" s="61">
        <v>81.0728</v>
      </c>
      <c r="K15" s="61">
        <v>19.1794</v>
      </c>
    </row>
    <row r="16" spans="1:11" ht="34.5" customHeight="1">
      <c r="A16" s="56" t="s">
        <v>318</v>
      </c>
      <c r="B16" s="56" t="s">
        <v>318</v>
      </c>
      <c r="C16" s="60" t="s">
        <v>319</v>
      </c>
      <c r="D16" s="61">
        <v>0</v>
      </c>
      <c r="E16" s="61">
        <v>0</v>
      </c>
      <c r="F16" s="61">
        <v>0</v>
      </c>
      <c r="G16" s="61">
        <v>0</v>
      </c>
      <c r="H16" s="61">
        <v>0</v>
      </c>
      <c r="I16" s="61">
        <v>0</v>
      </c>
      <c r="J16" s="61">
        <v>0</v>
      </c>
      <c r="K16" s="61">
        <v>0</v>
      </c>
    </row>
    <row r="17" spans="1:11" ht="34.5" customHeight="1">
      <c r="A17" s="56" t="s">
        <v>320</v>
      </c>
      <c r="B17" s="56" t="s">
        <v>320</v>
      </c>
      <c r="C17" s="60" t="s">
        <v>321</v>
      </c>
      <c r="D17" s="61">
        <v>0</v>
      </c>
      <c r="E17" s="61">
        <v>0</v>
      </c>
      <c r="F17" s="61">
        <v>0</v>
      </c>
      <c r="G17" s="61">
        <v>0</v>
      </c>
      <c r="H17" s="61">
        <v>0</v>
      </c>
      <c r="I17" s="61">
        <v>0</v>
      </c>
      <c r="J17" s="61">
        <v>0</v>
      </c>
      <c r="K17" s="61">
        <v>0</v>
      </c>
    </row>
    <row r="18" spans="1:11" ht="34.5" customHeight="1">
      <c r="A18" s="56" t="s">
        <v>322</v>
      </c>
      <c r="B18" s="56" t="s">
        <v>322</v>
      </c>
      <c r="C18" s="60" t="s">
        <v>323</v>
      </c>
      <c r="D18" s="61">
        <v>0</v>
      </c>
      <c r="E18" s="61">
        <v>0</v>
      </c>
      <c r="F18" s="61">
        <v>0</v>
      </c>
      <c r="G18" s="61">
        <v>0</v>
      </c>
      <c r="H18" s="61">
        <v>0</v>
      </c>
      <c r="I18" s="61">
        <v>0</v>
      </c>
      <c r="J18" s="61">
        <v>0</v>
      </c>
      <c r="K18" s="61">
        <v>0</v>
      </c>
    </row>
    <row r="19" spans="1:11" ht="34.5" customHeight="1">
      <c r="A19" s="56" t="s">
        <v>324</v>
      </c>
      <c r="B19" s="56" t="s">
        <v>324</v>
      </c>
      <c r="C19" s="60" t="s">
        <v>325</v>
      </c>
      <c r="D19" s="61">
        <v>0</v>
      </c>
      <c r="E19" s="61">
        <v>0</v>
      </c>
      <c r="F19" s="61">
        <v>0</v>
      </c>
      <c r="G19" s="61">
        <v>0</v>
      </c>
      <c r="H19" s="61">
        <v>0</v>
      </c>
      <c r="I19" s="61">
        <v>0</v>
      </c>
      <c r="J19" s="61">
        <v>0</v>
      </c>
      <c r="K19" s="61">
        <v>0</v>
      </c>
    </row>
    <row r="20" spans="1:11" ht="34.5" customHeight="1">
      <c r="A20" s="56" t="s">
        <v>326</v>
      </c>
      <c r="B20" s="54">
        <v>20000</v>
      </c>
      <c r="C20" s="62" t="s">
        <v>327</v>
      </c>
      <c r="D20" s="63">
        <f>SUM(D15:D19)</f>
        <v>3.8308</v>
      </c>
      <c r="E20" s="63">
        <f>SUM(E15:E19)</f>
        <v>4.3218</v>
      </c>
      <c r="F20" s="63">
        <f>SUM(F15:F19)</f>
        <v>7.5214</v>
      </c>
      <c r="G20" s="64">
        <v>101.3792</v>
      </c>
      <c r="H20" s="64">
        <v>100</v>
      </c>
      <c r="I20" s="64">
        <v>73.288</v>
      </c>
      <c r="J20" s="64">
        <v>81.0728</v>
      </c>
      <c r="K20" s="64">
        <v>19.1794</v>
      </c>
    </row>
    <row r="21" spans="2:11" ht="34.5" customHeight="1">
      <c r="B21" s="57" t="s">
        <v>328</v>
      </c>
      <c r="C21" s="62" t="s">
        <v>329</v>
      </c>
      <c r="D21" s="59"/>
      <c r="E21" s="59"/>
      <c r="F21" s="59"/>
      <c r="G21" s="59"/>
      <c r="H21" s="59"/>
      <c r="I21" s="59"/>
      <c r="J21" s="59"/>
      <c r="K21" s="59"/>
    </row>
    <row r="22" spans="1:11" ht="34.5" customHeight="1">
      <c r="A22" s="56" t="s">
        <v>330</v>
      </c>
      <c r="B22" s="56" t="s">
        <v>330</v>
      </c>
      <c r="C22" s="60" t="s">
        <v>331</v>
      </c>
      <c r="D22" s="61">
        <v>6.0431</v>
      </c>
      <c r="E22" s="61">
        <v>5.0941</v>
      </c>
      <c r="F22" s="61">
        <v>8.8949</v>
      </c>
      <c r="G22" s="61">
        <v>122.0204</v>
      </c>
      <c r="H22" s="61">
        <v>100</v>
      </c>
      <c r="I22" s="61">
        <v>35.2064</v>
      </c>
      <c r="J22" s="61">
        <v>30.114</v>
      </c>
      <c r="K22" s="61">
        <v>38.651</v>
      </c>
    </row>
    <row r="23" spans="1:11" ht="34.5" customHeight="1">
      <c r="A23" s="56" t="s">
        <v>332</v>
      </c>
      <c r="B23" s="56" t="s">
        <v>332</v>
      </c>
      <c r="C23" s="60" t="s">
        <v>333</v>
      </c>
      <c r="D23" s="61">
        <v>4.6073</v>
      </c>
      <c r="E23" s="61">
        <v>3.8838</v>
      </c>
      <c r="F23" s="61">
        <v>5.6081</v>
      </c>
      <c r="G23" s="61">
        <v>100.4381</v>
      </c>
      <c r="H23" s="61">
        <v>100</v>
      </c>
      <c r="I23" s="61">
        <v>29.7084</v>
      </c>
      <c r="J23" s="61">
        <v>70.4814</v>
      </c>
      <c r="K23" s="61">
        <v>1.2266</v>
      </c>
    </row>
    <row r="24" spans="1:11" ht="34.5" customHeight="1">
      <c r="A24" s="56" t="s">
        <v>334</v>
      </c>
      <c r="B24" s="56" t="s">
        <v>334</v>
      </c>
      <c r="C24" s="60" t="s">
        <v>335</v>
      </c>
      <c r="D24" s="61">
        <v>0</v>
      </c>
      <c r="E24" s="61">
        <v>0</v>
      </c>
      <c r="F24" s="61">
        <v>0</v>
      </c>
      <c r="G24" s="61">
        <v>0</v>
      </c>
      <c r="H24" s="61">
        <v>0</v>
      </c>
      <c r="I24" s="61">
        <v>0</v>
      </c>
      <c r="J24" s="61">
        <v>0</v>
      </c>
      <c r="K24" s="61">
        <v>0</v>
      </c>
    </row>
    <row r="25" spans="1:11" ht="34.5" customHeight="1">
      <c r="A25" s="56" t="s">
        <v>336</v>
      </c>
      <c r="B25" s="56" t="s">
        <v>336</v>
      </c>
      <c r="C25" s="60" t="s">
        <v>337</v>
      </c>
      <c r="D25" s="61">
        <v>0.0015</v>
      </c>
      <c r="E25" s="61">
        <v>0.0013</v>
      </c>
      <c r="F25" s="61">
        <v>0</v>
      </c>
      <c r="G25" s="61">
        <v>100</v>
      </c>
      <c r="H25" s="61">
        <v>100</v>
      </c>
      <c r="I25" s="61">
        <v>0</v>
      </c>
      <c r="J25" s="61">
        <v>0</v>
      </c>
      <c r="K25" s="61">
        <v>0</v>
      </c>
    </row>
    <row r="26" spans="1:11" ht="34.5" customHeight="1">
      <c r="A26" s="56" t="s">
        <v>338</v>
      </c>
      <c r="B26" s="56" t="s">
        <v>338</v>
      </c>
      <c r="C26" s="60" t="s">
        <v>339</v>
      </c>
      <c r="D26" s="61">
        <v>1.5928</v>
      </c>
      <c r="E26" s="61">
        <v>1.3427</v>
      </c>
      <c r="F26" s="61">
        <v>1.7745</v>
      </c>
      <c r="G26" s="61">
        <v>100.5403</v>
      </c>
      <c r="H26" s="61">
        <v>100.0264</v>
      </c>
      <c r="I26" s="61">
        <v>79.2684</v>
      </c>
      <c r="J26" s="61">
        <v>93.9046</v>
      </c>
      <c r="K26" s="61">
        <v>20.7762</v>
      </c>
    </row>
    <row r="27" spans="1:11" ht="34.5" customHeight="1">
      <c r="A27" s="56" t="s">
        <v>340</v>
      </c>
      <c r="B27" s="54">
        <v>30000</v>
      </c>
      <c r="C27" s="62" t="s">
        <v>341</v>
      </c>
      <c r="D27" s="63">
        <f>SUM(D22:D26)</f>
        <v>12.244700000000002</v>
      </c>
      <c r="E27" s="63">
        <f>SUM(E22:E26)</f>
        <v>10.321900000000001</v>
      </c>
      <c r="F27" s="63">
        <f>SUM(F22:F26)</f>
        <v>16.2775</v>
      </c>
      <c r="G27" s="64">
        <v>111.2854</v>
      </c>
      <c r="H27" s="64">
        <v>100.002</v>
      </c>
      <c r="I27" s="64">
        <v>35.8075</v>
      </c>
      <c r="J27" s="64">
        <v>50.976</v>
      </c>
      <c r="K27" s="64">
        <v>24.3883</v>
      </c>
    </row>
    <row r="28" spans="2:11" ht="34.5" customHeight="1">
      <c r="B28" s="57" t="s">
        <v>342</v>
      </c>
      <c r="C28" s="62" t="s">
        <v>343</v>
      </c>
      <c r="D28" s="59"/>
      <c r="E28" s="59"/>
      <c r="F28" s="59"/>
      <c r="G28" s="59"/>
      <c r="H28" s="59"/>
      <c r="I28" s="59"/>
      <c r="J28" s="59"/>
      <c r="K28" s="59"/>
    </row>
    <row r="29" spans="1:11" ht="34.5" customHeight="1">
      <c r="A29" s="56" t="s">
        <v>344</v>
      </c>
      <c r="B29" s="56" t="s">
        <v>344</v>
      </c>
      <c r="C29" s="60" t="s">
        <v>345</v>
      </c>
      <c r="D29" s="61">
        <v>0</v>
      </c>
      <c r="E29" s="61">
        <v>0</v>
      </c>
      <c r="F29" s="61">
        <v>0</v>
      </c>
      <c r="G29" s="61">
        <v>0</v>
      </c>
      <c r="H29" s="61">
        <v>0</v>
      </c>
      <c r="I29" s="61">
        <v>0</v>
      </c>
      <c r="J29" s="61">
        <v>0</v>
      </c>
      <c r="K29" s="61">
        <v>0</v>
      </c>
    </row>
    <row r="30" spans="1:11" ht="34.5" customHeight="1">
      <c r="A30" s="56" t="s">
        <v>346</v>
      </c>
      <c r="B30" s="56" t="s">
        <v>346</v>
      </c>
      <c r="C30" s="60" t="s">
        <v>347</v>
      </c>
      <c r="D30" s="61">
        <v>18.5864</v>
      </c>
      <c r="E30" s="61">
        <v>23.953</v>
      </c>
      <c r="F30" s="61">
        <v>20.7399</v>
      </c>
      <c r="G30" s="61">
        <v>100.6478</v>
      </c>
      <c r="H30" s="61">
        <v>99.9945</v>
      </c>
      <c r="I30" s="61">
        <v>5.9706</v>
      </c>
      <c r="J30" s="61">
        <v>16.351</v>
      </c>
      <c r="K30" s="61">
        <v>1.1332</v>
      </c>
    </row>
    <row r="31" spans="1:11" ht="34.5" customHeight="1">
      <c r="A31" s="56" t="s">
        <v>348</v>
      </c>
      <c r="B31" s="56" t="s">
        <v>348</v>
      </c>
      <c r="C31" s="60" t="s">
        <v>349</v>
      </c>
      <c r="D31" s="61">
        <v>0</v>
      </c>
      <c r="E31" s="61">
        <v>3.3993</v>
      </c>
      <c r="F31" s="61">
        <v>7.1692</v>
      </c>
      <c r="G31" s="61">
        <v>0</v>
      </c>
      <c r="H31" s="61">
        <v>100</v>
      </c>
      <c r="I31" s="61">
        <v>83.7437</v>
      </c>
      <c r="J31" s="61">
        <v>83.7437</v>
      </c>
      <c r="K31" s="61">
        <v>0</v>
      </c>
    </row>
    <row r="32" spans="1:11" ht="34.5" customHeight="1">
      <c r="A32" s="56" t="s">
        <v>350</v>
      </c>
      <c r="B32" s="56" t="s">
        <v>350</v>
      </c>
      <c r="C32" s="60" t="s">
        <v>351</v>
      </c>
      <c r="D32" s="61">
        <v>0.0461</v>
      </c>
      <c r="E32" s="61">
        <v>0.0388</v>
      </c>
      <c r="F32" s="61">
        <v>0.0819</v>
      </c>
      <c r="G32" s="61">
        <v>100</v>
      </c>
      <c r="H32" s="61">
        <v>100</v>
      </c>
      <c r="I32" s="61">
        <v>100</v>
      </c>
      <c r="J32" s="61">
        <v>100</v>
      </c>
      <c r="K32" s="61">
        <v>0</v>
      </c>
    </row>
    <row r="33" spans="1:11" ht="34.5" customHeight="1">
      <c r="A33" s="56" t="s">
        <v>352</v>
      </c>
      <c r="B33" s="56" t="s">
        <v>352</v>
      </c>
      <c r="C33" s="60" t="s">
        <v>353</v>
      </c>
      <c r="D33" s="61">
        <v>0.4053</v>
      </c>
      <c r="E33" s="61">
        <v>0.3416</v>
      </c>
      <c r="F33" s="61">
        <v>0.7306</v>
      </c>
      <c r="G33" s="61">
        <v>100</v>
      </c>
      <c r="H33" s="61">
        <v>100</v>
      </c>
      <c r="I33" s="61">
        <v>100</v>
      </c>
      <c r="J33" s="61">
        <v>100</v>
      </c>
      <c r="K33" s="61">
        <v>0</v>
      </c>
    </row>
    <row r="34" spans="1:11" ht="34.5" customHeight="1">
      <c r="A34" s="56" t="s">
        <v>354</v>
      </c>
      <c r="B34" s="54">
        <v>40000</v>
      </c>
      <c r="C34" s="62" t="s">
        <v>355</v>
      </c>
      <c r="D34" s="63">
        <f>SUM(D29:D33)</f>
        <v>19.0378</v>
      </c>
      <c r="E34" s="63">
        <f>SUM(E29:E33)</f>
        <v>27.732699999999998</v>
      </c>
      <c r="F34" s="63">
        <f>SUM(F29:F33)</f>
        <v>28.7216</v>
      </c>
      <c r="G34" s="64">
        <v>100.6411</v>
      </c>
      <c r="H34" s="64">
        <v>99.9949</v>
      </c>
      <c r="I34" s="64">
        <v>14.6283</v>
      </c>
      <c r="J34" s="64">
        <v>35.5392</v>
      </c>
      <c r="K34" s="64">
        <v>1.1332</v>
      </c>
    </row>
    <row r="35" spans="2:11" ht="34.5" customHeight="1">
      <c r="B35" s="57" t="s">
        <v>356</v>
      </c>
      <c r="C35" s="62" t="s">
        <v>357</v>
      </c>
      <c r="D35" s="59"/>
      <c r="E35" s="59"/>
      <c r="F35" s="59"/>
      <c r="G35" s="59"/>
      <c r="H35" s="59"/>
      <c r="I35" s="59"/>
      <c r="J35" s="59"/>
      <c r="K35" s="59"/>
    </row>
    <row r="36" spans="1:11" ht="34.5" customHeight="1">
      <c r="A36" s="56" t="s">
        <v>358</v>
      </c>
      <c r="B36" s="56" t="s">
        <v>358</v>
      </c>
      <c r="C36" s="60" t="s">
        <v>359</v>
      </c>
      <c r="D36" s="61">
        <v>0</v>
      </c>
      <c r="E36" s="61">
        <v>0</v>
      </c>
      <c r="F36" s="61">
        <v>0</v>
      </c>
      <c r="G36" s="61">
        <v>0</v>
      </c>
      <c r="H36" s="61">
        <v>0</v>
      </c>
      <c r="I36" s="61">
        <v>0</v>
      </c>
      <c r="J36" s="61">
        <v>0</v>
      </c>
      <c r="K36" s="61">
        <v>0</v>
      </c>
    </row>
    <row r="37" spans="1:11" ht="34.5" customHeight="1">
      <c r="A37" s="56" t="s">
        <v>360</v>
      </c>
      <c r="B37" s="56" t="s">
        <v>360</v>
      </c>
      <c r="C37" s="60" t="s">
        <v>361</v>
      </c>
      <c r="D37" s="61">
        <v>0</v>
      </c>
      <c r="E37" s="61">
        <v>0</v>
      </c>
      <c r="F37" s="61">
        <v>0</v>
      </c>
      <c r="G37" s="61">
        <v>0</v>
      </c>
      <c r="H37" s="61">
        <v>0</v>
      </c>
      <c r="I37" s="61">
        <v>0</v>
      </c>
      <c r="J37" s="61">
        <v>0</v>
      </c>
      <c r="K37" s="61">
        <v>0</v>
      </c>
    </row>
    <row r="38" spans="1:11" ht="34.5" customHeight="1">
      <c r="A38" s="56" t="s">
        <v>362</v>
      </c>
      <c r="B38" s="56" t="s">
        <v>362</v>
      </c>
      <c r="C38" s="60" t="s">
        <v>363</v>
      </c>
      <c r="D38" s="61">
        <v>0</v>
      </c>
      <c r="E38" s="61">
        <v>0</v>
      </c>
      <c r="F38" s="61">
        <v>0</v>
      </c>
      <c r="G38" s="61">
        <v>0</v>
      </c>
      <c r="H38" s="61">
        <v>0</v>
      </c>
      <c r="I38" s="61">
        <v>0</v>
      </c>
      <c r="J38" s="61">
        <v>0</v>
      </c>
      <c r="K38" s="61">
        <v>0</v>
      </c>
    </row>
    <row r="39" spans="1:11" ht="34.5" customHeight="1">
      <c r="A39" s="56" t="s">
        <v>364</v>
      </c>
      <c r="B39" s="56" t="s">
        <v>364</v>
      </c>
      <c r="C39" s="60" t="s">
        <v>365</v>
      </c>
      <c r="D39" s="61">
        <v>0</v>
      </c>
      <c r="E39" s="61">
        <v>0</v>
      </c>
      <c r="F39" s="61">
        <v>0</v>
      </c>
      <c r="G39" s="61">
        <v>0</v>
      </c>
      <c r="H39" s="61">
        <v>0</v>
      </c>
      <c r="I39" s="61">
        <v>0</v>
      </c>
      <c r="J39" s="61">
        <v>0</v>
      </c>
      <c r="K39" s="61">
        <v>0</v>
      </c>
    </row>
    <row r="40" spans="1:11" ht="34.5" customHeight="1">
      <c r="A40" s="56" t="s">
        <v>366</v>
      </c>
      <c r="B40" s="54">
        <v>50000</v>
      </c>
      <c r="C40" s="62" t="s">
        <v>367</v>
      </c>
      <c r="D40" s="63">
        <f>SUM(D36:D39)</f>
        <v>0</v>
      </c>
      <c r="E40" s="63">
        <f>SUM(E36:E39)</f>
        <v>0</v>
      </c>
      <c r="F40" s="63">
        <f>SUM(F36:F39)</f>
        <v>0</v>
      </c>
      <c r="G40" s="64">
        <v>0</v>
      </c>
      <c r="H40" s="64">
        <v>0</v>
      </c>
      <c r="I40" s="64">
        <v>0</v>
      </c>
      <c r="J40" s="64">
        <v>0</v>
      </c>
      <c r="K40" s="64">
        <v>0</v>
      </c>
    </row>
    <row r="41" spans="2:11" ht="34.5" customHeight="1">
      <c r="B41" s="57" t="s">
        <v>368</v>
      </c>
      <c r="C41" s="62" t="s">
        <v>369</v>
      </c>
      <c r="D41" s="59"/>
      <c r="E41" s="59"/>
      <c r="F41" s="59"/>
      <c r="G41" s="59"/>
      <c r="H41" s="59"/>
      <c r="I41" s="59"/>
      <c r="J41" s="59"/>
      <c r="K41" s="59"/>
    </row>
    <row r="42" spans="1:11" ht="34.5" customHeight="1">
      <c r="A42" s="56" t="s">
        <v>370</v>
      </c>
      <c r="B42" s="56" t="s">
        <v>370</v>
      </c>
      <c r="C42" s="60" t="s">
        <v>371</v>
      </c>
      <c r="D42" s="61">
        <v>0</v>
      </c>
      <c r="E42" s="61">
        <v>0</v>
      </c>
      <c r="F42" s="61">
        <v>0</v>
      </c>
      <c r="G42" s="61">
        <v>0</v>
      </c>
      <c r="H42" s="61">
        <v>0</v>
      </c>
      <c r="I42" s="61">
        <v>0</v>
      </c>
      <c r="J42" s="61">
        <v>0</v>
      </c>
      <c r="K42" s="61">
        <v>0</v>
      </c>
    </row>
    <row r="43" spans="1:11" ht="34.5" customHeight="1">
      <c r="A43" s="56" t="s">
        <v>372</v>
      </c>
      <c r="B43" s="56" t="s">
        <v>372</v>
      </c>
      <c r="C43" s="60" t="s">
        <v>373</v>
      </c>
      <c r="D43" s="61">
        <v>0</v>
      </c>
      <c r="E43" s="61">
        <v>0</v>
      </c>
      <c r="F43" s="61">
        <v>0</v>
      </c>
      <c r="G43" s="61">
        <v>0</v>
      </c>
      <c r="H43" s="61">
        <v>0</v>
      </c>
      <c r="I43" s="61">
        <v>0</v>
      </c>
      <c r="J43" s="61">
        <v>0</v>
      </c>
      <c r="K43" s="61">
        <v>0</v>
      </c>
    </row>
    <row r="44" spans="1:11" ht="34.5" customHeight="1">
      <c r="A44" s="56" t="s">
        <v>374</v>
      </c>
      <c r="B44" s="56" t="s">
        <v>374</v>
      </c>
      <c r="C44" s="60" t="s">
        <v>375</v>
      </c>
      <c r="D44" s="61">
        <v>0</v>
      </c>
      <c r="E44" s="61">
        <v>0.5178</v>
      </c>
      <c r="F44" s="61">
        <v>1.0921</v>
      </c>
      <c r="G44" s="61">
        <v>100</v>
      </c>
      <c r="H44" s="61">
        <v>100</v>
      </c>
      <c r="I44" s="61">
        <v>0</v>
      </c>
      <c r="J44" s="61">
        <v>0</v>
      </c>
      <c r="K44" s="61">
        <v>0</v>
      </c>
    </row>
    <row r="45" spans="1:11" ht="34.5" customHeight="1">
      <c r="A45" s="56" t="s">
        <v>376</v>
      </c>
      <c r="B45" s="56" t="s">
        <v>376</v>
      </c>
      <c r="C45" s="60" t="s">
        <v>377</v>
      </c>
      <c r="D45" s="61">
        <v>0</v>
      </c>
      <c r="E45" s="61">
        <v>0</v>
      </c>
      <c r="F45" s="61">
        <v>0</v>
      </c>
      <c r="G45" s="61">
        <v>0</v>
      </c>
      <c r="H45" s="61">
        <v>0</v>
      </c>
      <c r="I45" s="61">
        <v>0</v>
      </c>
      <c r="J45" s="61">
        <v>0</v>
      </c>
      <c r="K45" s="61">
        <v>0</v>
      </c>
    </row>
    <row r="46" spans="1:11" ht="34.5" customHeight="1">
      <c r="A46" s="56" t="s">
        <v>378</v>
      </c>
      <c r="B46" s="54">
        <v>60000</v>
      </c>
      <c r="C46" s="62" t="s">
        <v>379</v>
      </c>
      <c r="D46" s="63">
        <f>SUM(D42:D45)</f>
        <v>0</v>
      </c>
      <c r="E46" s="63">
        <f>SUM(E42:E45)</f>
        <v>0.5178</v>
      </c>
      <c r="F46" s="63">
        <f>SUM(F42:F45)</f>
        <v>1.0921</v>
      </c>
      <c r="G46" s="64">
        <v>100</v>
      </c>
      <c r="H46" s="64">
        <v>100</v>
      </c>
      <c r="I46" s="64">
        <v>0</v>
      </c>
      <c r="J46" s="64">
        <v>0</v>
      </c>
      <c r="K46" s="64">
        <v>0</v>
      </c>
    </row>
    <row r="47" spans="2:11" ht="34.5" customHeight="1">
      <c r="B47" s="57" t="s">
        <v>380</v>
      </c>
      <c r="C47" s="62" t="s">
        <v>381</v>
      </c>
      <c r="D47" s="59"/>
      <c r="E47" s="59"/>
      <c r="F47" s="59"/>
      <c r="G47" s="59"/>
      <c r="H47" s="59"/>
      <c r="I47" s="59"/>
      <c r="J47" s="59"/>
      <c r="K47" s="59"/>
    </row>
    <row r="48" spans="1:11" ht="34.5" customHeight="1">
      <c r="A48" s="56" t="s">
        <v>382</v>
      </c>
      <c r="B48" s="56" t="s">
        <v>382</v>
      </c>
      <c r="C48" s="60" t="s">
        <v>383</v>
      </c>
      <c r="D48" s="61">
        <v>19.8421</v>
      </c>
      <c r="E48" s="61">
        <v>16.7262</v>
      </c>
      <c r="F48" s="61">
        <v>0</v>
      </c>
      <c r="G48" s="61">
        <v>100</v>
      </c>
      <c r="H48" s="61">
        <v>100</v>
      </c>
      <c r="I48" s="61">
        <v>0</v>
      </c>
      <c r="J48" s="61">
        <v>0</v>
      </c>
      <c r="K48" s="61">
        <v>0</v>
      </c>
    </row>
    <row r="49" spans="1:11" ht="34.5" customHeight="1">
      <c r="A49" s="56" t="s">
        <v>384</v>
      </c>
      <c r="B49" s="54">
        <v>70000</v>
      </c>
      <c r="C49" s="62" t="s">
        <v>385</v>
      </c>
      <c r="D49" s="63">
        <f>D48</f>
        <v>19.8421</v>
      </c>
      <c r="E49" s="63">
        <f>E48</f>
        <v>16.7262</v>
      </c>
      <c r="F49" s="63">
        <f>F48</f>
        <v>0</v>
      </c>
      <c r="G49" s="64">
        <v>100</v>
      </c>
      <c r="H49" s="64">
        <v>100</v>
      </c>
      <c r="I49" s="64">
        <v>0</v>
      </c>
      <c r="J49" s="64">
        <v>0</v>
      </c>
      <c r="K49" s="64">
        <v>0</v>
      </c>
    </row>
    <row r="50" spans="2:11" ht="34.5" customHeight="1">
      <c r="B50" s="57" t="s">
        <v>386</v>
      </c>
      <c r="C50" s="62" t="s">
        <v>387</v>
      </c>
      <c r="D50" s="65"/>
      <c r="E50" s="65"/>
      <c r="F50" s="65"/>
      <c r="G50" s="65"/>
      <c r="H50" s="65"/>
      <c r="I50" s="65"/>
      <c r="J50" s="65"/>
      <c r="K50" s="65"/>
    </row>
    <row r="51" spans="1:11" ht="34.5" customHeight="1">
      <c r="A51" s="56" t="s">
        <v>388</v>
      </c>
      <c r="B51" s="56" t="s">
        <v>388</v>
      </c>
      <c r="C51" s="60" t="s">
        <v>389</v>
      </c>
      <c r="D51" s="61">
        <v>18.9207</v>
      </c>
      <c r="E51" s="61">
        <v>16.9722</v>
      </c>
      <c r="F51" s="61">
        <v>5.8105</v>
      </c>
      <c r="G51" s="61">
        <v>100</v>
      </c>
      <c r="H51" s="61">
        <v>100.0019</v>
      </c>
      <c r="I51" s="61">
        <v>99.6892</v>
      </c>
      <c r="J51" s="61">
        <v>99.7012</v>
      </c>
      <c r="K51" s="61">
        <v>0</v>
      </c>
    </row>
    <row r="52" spans="1:11" ht="34.5" customHeight="1">
      <c r="A52" s="56" t="s">
        <v>390</v>
      </c>
      <c r="B52" s="56" t="s">
        <v>390</v>
      </c>
      <c r="C52" s="60" t="s">
        <v>391</v>
      </c>
      <c r="D52" s="61">
        <v>8.33</v>
      </c>
      <c r="E52" s="61">
        <v>7.2808</v>
      </c>
      <c r="F52" s="61">
        <v>5.63</v>
      </c>
      <c r="G52" s="61">
        <v>100.9993</v>
      </c>
      <c r="H52" s="61">
        <v>100</v>
      </c>
      <c r="I52" s="61">
        <v>64.4995</v>
      </c>
      <c r="J52" s="61">
        <v>70.6242</v>
      </c>
      <c r="K52" s="61">
        <v>19.9282</v>
      </c>
    </row>
    <row r="53" spans="1:11" ht="34.5" customHeight="1">
      <c r="A53" s="56" t="s">
        <v>392</v>
      </c>
      <c r="B53" s="54">
        <v>90000</v>
      </c>
      <c r="C53" s="62" t="s">
        <v>393</v>
      </c>
      <c r="D53" s="63">
        <f>D51+D52</f>
        <v>27.250700000000002</v>
      </c>
      <c r="E53" s="63">
        <f>E51+E52</f>
        <v>24.253</v>
      </c>
      <c r="F53" s="63">
        <f>F51+F52</f>
        <v>11.4405</v>
      </c>
      <c r="G53" s="64">
        <v>100.3142</v>
      </c>
      <c r="H53" s="64">
        <v>100.0013</v>
      </c>
      <c r="I53" s="64">
        <v>81.2409</v>
      </c>
      <c r="J53" s="64">
        <v>85.392</v>
      </c>
      <c r="K53" s="64">
        <v>19.9103</v>
      </c>
    </row>
    <row r="54" spans="1:11" ht="34.5" customHeight="1">
      <c r="A54" s="56" t="s">
        <v>394</v>
      </c>
      <c r="B54" s="183" t="s">
        <v>395</v>
      </c>
      <c r="C54" s="183"/>
      <c r="D54" s="66">
        <f>D53+D49+D46+D40+D34+D27+D20+D13</f>
        <v>100</v>
      </c>
      <c r="E54" s="66">
        <f>E53+E49+E46+E40+E34+E27+E20+E13</f>
        <v>99.99969999999999</v>
      </c>
      <c r="F54" s="66">
        <f>F53+F49+F46+F40+F34+F27+F20+F13</f>
        <v>99.9999</v>
      </c>
      <c r="G54" s="64">
        <v>104.4757</v>
      </c>
      <c r="H54" s="64">
        <v>99.9475</v>
      </c>
      <c r="I54" s="64">
        <v>36.5487</v>
      </c>
      <c r="J54" s="64">
        <v>53.6121</v>
      </c>
      <c r="K54" s="64">
        <v>16.2305</v>
      </c>
    </row>
    <row r="55" spans="2:11" s="67" customFormat="1" ht="17.25" customHeight="1">
      <c r="B55" s="68"/>
      <c r="C55" s="68"/>
      <c r="D55" s="68"/>
      <c r="E55" s="68"/>
      <c r="F55" s="68"/>
      <c r="G55" s="68"/>
      <c r="H55" s="69"/>
      <c r="I55" s="69"/>
      <c r="J55" s="69"/>
      <c r="K55" s="69"/>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110236220472" footer="0.5118110236220472"/>
  <pageSetup fitToHeight="5"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9.00390625" style="0" hidden="1" customWidth="1"/>
    <col min="2" max="2" width="11.57421875" style="0" customWidth="1"/>
    <col min="3" max="3" width="4.7109375" style="70" customWidth="1"/>
    <col min="4" max="4" width="29.140625" style="70" customWidth="1"/>
    <col min="5" max="5" width="22.28125" style="0" customWidth="1"/>
    <col min="6" max="6" width="19.28125" style="0" customWidth="1"/>
    <col min="7" max="7" width="22.28125" style="0" customWidth="1"/>
    <col min="8" max="8" width="24.140625" style="0" customWidth="1"/>
    <col min="9" max="9" width="23.7109375" style="0" customWidth="1"/>
    <col min="10" max="10" width="20.28125" style="0" customWidth="1"/>
    <col min="11" max="11" width="19.57421875" style="0" customWidth="1"/>
  </cols>
  <sheetData>
    <row r="1" spans="1:11" s="14" customFormat="1" ht="12.75" hidden="1">
      <c r="A1" s="14" t="s">
        <v>824</v>
      </c>
      <c r="B1" s="9"/>
      <c r="C1" s="10"/>
      <c r="D1" s="10"/>
      <c r="E1" s="11" t="s">
        <v>1</v>
      </c>
      <c r="F1" s="11" t="s">
        <v>281</v>
      </c>
      <c r="G1" s="14" t="s">
        <v>282</v>
      </c>
      <c r="H1" s="12" t="s">
        <v>283</v>
      </c>
      <c r="I1" s="12" t="s">
        <v>284</v>
      </c>
      <c r="J1" s="12" t="s">
        <v>285</v>
      </c>
      <c r="K1" s="13" t="s">
        <v>286</v>
      </c>
    </row>
    <row r="2" spans="1:11" s="14" customFormat="1" ht="12.75">
      <c r="A2" s="14" t="s">
        <v>0</v>
      </c>
      <c r="B2" s="9"/>
      <c r="C2" s="10"/>
      <c r="D2" s="10"/>
      <c r="E2" s="11"/>
      <c r="F2" s="11"/>
      <c r="H2" s="12"/>
      <c r="I2" s="12"/>
      <c r="J2" s="12"/>
      <c r="K2" s="13" t="s">
        <v>396</v>
      </c>
    </row>
    <row r="3" spans="2:11" ht="17.25">
      <c r="B3" s="162" t="s">
        <v>86</v>
      </c>
      <c r="C3" s="162"/>
      <c r="D3" s="162"/>
      <c r="E3" s="162"/>
      <c r="F3" s="162"/>
      <c r="G3" s="162"/>
      <c r="H3" s="162"/>
      <c r="I3" s="162"/>
      <c r="J3" s="162"/>
      <c r="K3" s="162"/>
    </row>
    <row r="4" spans="2:11" ht="15">
      <c r="B4" s="184" t="s">
        <v>397</v>
      </c>
      <c r="C4" s="184"/>
      <c r="D4" s="184"/>
      <c r="E4" s="184"/>
      <c r="F4" s="184"/>
      <c r="G4" s="184"/>
      <c r="H4" s="184"/>
      <c r="I4" s="184"/>
      <c r="J4" s="184"/>
      <c r="K4" s="184"/>
    </row>
    <row r="5" spans="1:11" ht="15.75" customHeight="1">
      <c r="A5" t="s">
        <v>88</v>
      </c>
      <c r="B5" s="164" t="s">
        <v>825</v>
      </c>
      <c r="C5" s="164"/>
      <c r="D5" s="164"/>
      <c r="E5" s="164"/>
      <c r="F5" s="164"/>
      <c r="G5" s="164"/>
      <c r="H5" s="164"/>
      <c r="I5" s="164"/>
      <c r="J5" s="164"/>
      <c r="K5" s="164"/>
    </row>
    <row r="6" spans="2:11" ht="24.75" customHeight="1">
      <c r="B6" s="185" t="s">
        <v>398</v>
      </c>
      <c r="C6" s="185"/>
      <c r="D6" s="185"/>
      <c r="E6" s="185" t="s">
        <v>399</v>
      </c>
      <c r="F6" s="185"/>
      <c r="G6" s="185"/>
      <c r="H6" s="185"/>
      <c r="I6" s="185"/>
      <c r="J6" s="185"/>
      <c r="K6" s="185"/>
    </row>
    <row r="7" spans="2:11" ht="24.75" customHeight="1">
      <c r="B7" s="185"/>
      <c r="C7" s="185"/>
      <c r="D7" s="185"/>
      <c r="E7" s="185" t="s">
        <v>400</v>
      </c>
      <c r="F7" s="185"/>
      <c r="G7" s="185" t="s">
        <v>401</v>
      </c>
      <c r="H7" s="185"/>
      <c r="I7" s="185" t="s">
        <v>402</v>
      </c>
      <c r="J7" s="185"/>
      <c r="K7" s="185"/>
    </row>
    <row r="8" spans="2:11" s="71" customFormat="1" ht="75.75" customHeight="1">
      <c r="B8" s="185"/>
      <c r="C8" s="185"/>
      <c r="D8" s="185"/>
      <c r="E8" s="72" t="s">
        <v>403</v>
      </c>
      <c r="F8" s="72" t="s">
        <v>404</v>
      </c>
      <c r="G8" s="72" t="s">
        <v>403</v>
      </c>
      <c r="H8" s="72" t="s">
        <v>404</v>
      </c>
      <c r="I8" s="72" t="s">
        <v>405</v>
      </c>
      <c r="J8" s="72" t="s">
        <v>406</v>
      </c>
      <c r="K8" s="72" t="s">
        <v>407</v>
      </c>
    </row>
    <row r="9" spans="1:11" ht="22.5" customHeight="1">
      <c r="A9" s="73" t="s">
        <v>408</v>
      </c>
      <c r="B9" s="186" t="s">
        <v>409</v>
      </c>
      <c r="C9" s="74" t="s">
        <v>410</v>
      </c>
      <c r="D9" s="74" t="s">
        <v>411</v>
      </c>
      <c r="E9" s="75">
        <v>0.7788</v>
      </c>
      <c r="F9" s="75">
        <v>0</v>
      </c>
      <c r="G9" s="75">
        <v>0.67</v>
      </c>
      <c r="H9" s="75">
        <v>0</v>
      </c>
      <c r="I9" s="75">
        <v>1.1496</v>
      </c>
      <c r="J9" s="75">
        <v>0</v>
      </c>
      <c r="K9" s="75">
        <v>0.092</v>
      </c>
    </row>
    <row r="10" spans="1:11" ht="26.25" customHeight="1">
      <c r="A10" s="73" t="s">
        <v>412</v>
      </c>
      <c r="B10" s="186"/>
      <c r="C10" s="74" t="s">
        <v>413</v>
      </c>
      <c r="D10" s="74" t="s">
        <v>414</v>
      </c>
      <c r="E10" s="75">
        <v>0.9811</v>
      </c>
      <c r="F10" s="75">
        <v>0</v>
      </c>
      <c r="G10" s="75">
        <v>0.9507</v>
      </c>
      <c r="H10" s="75">
        <v>0</v>
      </c>
      <c r="I10" s="75">
        <v>1.5154</v>
      </c>
      <c r="J10" s="75">
        <v>0</v>
      </c>
      <c r="K10" s="75">
        <v>0.2701</v>
      </c>
    </row>
    <row r="11" spans="1:11" ht="34.5" customHeight="1">
      <c r="A11" s="73" t="s">
        <v>415</v>
      </c>
      <c r="B11" s="186"/>
      <c r="C11" s="74" t="s">
        <v>416</v>
      </c>
      <c r="D11" s="74" t="s">
        <v>417</v>
      </c>
      <c r="E11" s="75">
        <v>0.6453</v>
      </c>
      <c r="F11" s="75">
        <v>0</v>
      </c>
      <c r="G11" s="75">
        <v>0.575</v>
      </c>
      <c r="H11" s="75">
        <v>0</v>
      </c>
      <c r="I11" s="75">
        <v>0.9866</v>
      </c>
      <c r="J11" s="75">
        <v>0</v>
      </c>
      <c r="K11" s="75">
        <v>0.079</v>
      </c>
    </row>
    <row r="12" spans="1:11" ht="39.75" customHeight="1">
      <c r="A12" s="73" t="s">
        <v>418</v>
      </c>
      <c r="B12" s="186"/>
      <c r="C12" s="74" t="s">
        <v>419</v>
      </c>
      <c r="D12" s="74" t="s">
        <v>420</v>
      </c>
      <c r="E12" s="75">
        <v>0.4868</v>
      </c>
      <c r="F12" s="75">
        <v>0</v>
      </c>
      <c r="G12" s="75">
        <v>0.3014</v>
      </c>
      <c r="H12" s="75">
        <v>0</v>
      </c>
      <c r="I12" s="75">
        <v>0.5226</v>
      </c>
      <c r="J12" s="75">
        <v>0</v>
      </c>
      <c r="K12" s="75">
        <v>0.0348</v>
      </c>
    </row>
    <row r="13" spans="1:11" ht="42.75" customHeight="1">
      <c r="A13" s="73" t="s">
        <v>421</v>
      </c>
      <c r="B13" s="186"/>
      <c r="C13" s="74" t="s">
        <v>422</v>
      </c>
      <c r="D13" s="74" t="s">
        <v>423</v>
      </c>
      <c r="E13" s="75">
        <v>0.0353</v>
      </c>
      <c r="F13" s="75">
        <v>0</v>
      </c>
      <c r="G13" s="75">
        <v>0.0309</v>
      </c>
      <c r="H13" s="75">
        <v>0</v>
      </c>
      <c r="I13" s="75">
        <v>0.0414</v>
      </c>
      <c r="J13" s="75">
        <v>0</v>
      </c>
      <c r="K13" s="75">
        <v>0.0183</v>
      </c>
    </row>
    <row r="14" spans="1:11" ht="24.75" customHeight="1">
      <c r="A14" s="73" t="s">
        <v>424</v>
      </c>
      <c r="B14" s="186"/>
      <c r="C14" s="74" t="s">
        <v>425</v>
      </c>
      <c r="D14" s="74" t="s">
        <v>426</v>
      </c>
      <c r="E14" s="75">
        <v>0.7799</v>
      </c>
      <c r="F14" s="75">
        <v>0</v>
      </c>
      <c r="G14" s="75">
        <v>0.6772</v>
      </c>
      <c r="H14" s="75">
        <v>0</v>
      </c>
      <c r="I14" s="75">
        <v>1.0631</v>
      </c>
      <c r="J14" s="75">
        <v>0</v>
      </c>
      <c r="K14" s="75">
        <v>0.212</v>
      </c>
    </row>
    <row r="15" spans="1:11" ht="34.5" customHeight="1">
      <c r="A15" s="73" t="s">
        <v>427</v>
      </c>
      <c r="B15" s="186"/>
      <c r="C15" s="74" t="s">
        <v>428</v>
      </c>
      <c r="D15" s="74" t="s">
        <v>429</v>
      </c>
      <c r="E15" s="75">
        <v>0.4462</v>
      </c>
      <c r="F15" s="75">
        <v>0</v>
      </c>
      <c r="G15" s="75">
        <v>0.3678</v>
      </c>
      <c r="H15" s="75">
        <v>0</v>
      </c>
      <c r="I15" s="75">
        <v>0.6401</v>
      </c>
      <c r="J15" s="75">
        <v>0</v>
      </c>
      <c r="K15" s="75">
        <v>0.0396</v>
      </c>
    </row>
    <row r="16" spans="1:11" ht="30.75" customHeight="1">
      <c r="A16" s="73" t="s">
        <v>430</v>
      </c>
      <c r="B16" s="186"/>
      <c r="C16" s="74" t="s">
        <v>431</v>
      </c>
      <c r="D16" s="74" t="s">
        <v>432</v>
      </c>
      <c r="E16" s="75">
        <v>0.1244</v>
      </c>
      <c r="F16" s="75">
        <v>0</v>
      </c>
      <c r="G16" s="75">
        <v>0.1047</v>
      </c>
      <c r="H16" s="75">
        <v>0</v>
      </c>
      <c r="I16" s="75">
        <v>0.1808</v>
      </c>
      <c r="J16" s="75">
        <v>0</v>
      </c>
      <c r="K16" s="75">
        <v>0.0129</v>
      </c>
    </row>
    <row r="17" spans="1:11" ht="39.75" customHeight="1">
      <c r="A17" s="73" t="s">
        <v>433</v>
      </c>
      <c r="B17" s="186"/>
      <c r="C17" s="74" t="s">
        <v>434</v>
      </c>
      <c r="D17" s="74" t="s">
        <v>435</v>
      </c>
      <c r="E17" s="75">
        <v>0</v>
      </c>
      <c r="F17" s="75">
        <v>0</v>
      </c>
      <c r="G17" s="75">
        <v>0</v>
      </c>
      <c r="H17" s="75">
        <v>0</v>
      </c>
      <c r="I17" s="75">
        <v>0</v>
      </c>
      <c r="J17" s="75">
        <v>0</v>
      </c>
      <c r="K17" s="75">
        <v>0</v>
      </c>
    </row>
    <row r="18" spans="1:11" ht="27" customHeight="1">
      <c r="A18" s="73" t="s">
        <v>436</v>
      </c>
      <c r="B18" s="186"/>
      <c r="C18" s="74" t="s">
        <v>437</v>
      </c>
      <c r="D18" s="74" t="s">
        <v>438</v>
      </c>
      <c r="E18" s="75">
        <v>0.3256</v>
      </c>
      <c r="F18" s="75">
        <v>0</v>
      </c>
      <c r="G18" s="75">
        <v>0.2274</v>
      </c>
      <c r="H18" s="75">
        <v>0</v>
      </c>
      <c r="I18" s="75">
        <v>0.4152</v>
      </c>
      <c r="J18" s="75">
        <v>0</v>
      </c>
      <c r="K18" s="75">
        <v>0.001</v>
      </c>
    </row>
    <row r="19" spans="1:11" ht="24.75" customHeight="1">
      <c r="A19" s="73" t="s">
        <v>439</v>
      </c>
      <c r="B19" s="186"/>
      <c r="C19" s="74" t="s">
        <v>440</v>
      </c>
      <c r="D19" s="74" t="s">
        <v>441</v>
      </c>
      <c r="E19" s="75">
        <v>0.8056</v>
      </c>
      <c r="F19" s="75">
        <v>0</v>
      </c>
      <c r="G19" s="75">
        <v>0.7665</v>
      </c>
      <c r="H19" s="75">
        <v>0</v>
      </c>
      <c r="I19" s="75">
        <v>0.9727</v>
      </c>
      <c r="J19" s="75">
        <v>0</v>
      </c>
      <c r="K19" s="75">
        <v>0.518</v>
      </c>
    </row>
    <row r="20" spans="1:11" ht="49.5" customHeight="1">
      <c r="A20" s="73" t="s">
        <v>442</v>
      </c>
      <c r="B20" s="186"/>
      <c r="C20" s="187" t="s">
        <v>443</v>
      </c>
      <c r="D20" s="187"/>
      <c r="E20" s="76">
        <f aca="true" t="shared" si="0" ref="E20:K20">SUM(E9:E19)</f>
        <v>5.408999999999999</v>
      </c>
      <c r="F20" s="76">
        <f t="shared" si="0"/>
        <v>0</v>
      </c>
      <c r="G20" s="76">
        <f t="shared" si="0"/>
        <v>4.6716</v>
      </c>
      <c r="H20" s="76">
        <f t="shared" si="0"/>
        <v>0</v>
      </c>
      <c r="I20" s="76">
        <f t="shared" si="0"/>
        <v>7.487500000000001</v>
      </c>
      <c r="J20" s="76">
        <f t="shared" si="0"/>
        <v>0</v>
      </c>
      <c r="K20" s="76">
        <f t="shared" si="0"/>
        <v>1.2776999999999998</v>
      </c>
    </row>
    <row r="21" spans="1:11" ht="26.25" customHeight="1">
      <c r="A21" s="73" t="s">
        <v>444</v>
      </c>
      <c r="B21" s="188" t="s">
        <v>445</v>
      </c>
      <c r="C21" s="77" t="s">
        <v>410</v>
      </c>
      <c r="D21" s="77" t="s">
        <v>446</v>
      </c>
      <c r="E21" s="75">
        <v>0.2943</v>
      </c>
      <c r="F21" s="75">
        <v>0</v>
      </c>
      <c r="G21" s="75">
        <v>0.2573</v>
      </c>
      <c r="H21" s="75">
        <v>0</v>
      </c>
      <c r="I21" s="75">
        <v>0.4562</v>
      </c>
      <c r="J21" s="75">
        <v>0</v>
      </c>
      <c r="K21" s="75">
        <v>0.0176</v>
      </c>
    </row>
    <row r="22" spans="1:11" ht="33.75" customHeight="1">
      <c r="A22" s="73" t="s">
        <v>447</v>
      </c>
      <c r="B22" s="188"/>
      <c r="C22" s="74" t="s">
        <v>413</v>
      </c>
      <c r="D22" s="74" t="s">
        <v>448</v>
      </c>
      <c r="E22" s="75">
        <v>0</v>
      </c>
      <c r="F22" s="75">
        <v>0</v>
      </c>
      <c r="G22" s="75">
        <v>0</v>
      </c>
      <c r="H22" s="75">
        <v>0</v>
      </c>
      <c r="I22" s="75">
        <v>0</v>
      </c>
      <c r="J22" s="75">
        <v>0</v>
      </c>
      <c r="K22" s="75">
        <v>0</v>
      </c>
    </row>
    <row r="23" spans="1:11" ht="30.75" customHeight="1">
      <c r="A23" s="73" t="s">
        <v>449</v>
      </c>
      <c r="B23" s="188"/>
      <c r="C23" s="187" t="s">
        <v>450</v>
      </c>
      <c r="D23" s="187"/>
      <c r="E23" s="76">
        <f aca="true" t="shared" si="1" ref="E23:K23">E21+E22</f>
        <v>0.2943</v>
      </c>
      <c r="F23" s="76">
        <f t="shared" si="1"/>
        <v>0</v>
      </c>
      <c r="G23" s="76">
        <f t="shared" si="1"/>
        <v>0.2573</v>
      </c>
      <c r="H23" s="76">
        <f t="shared" si="1"/>
        <v>0</v>
      </c>
      <c r="I23" s="76">
        <f t="shared" si="1"/>
        <v>0.4562</v>
      </c>
      <c r="J23" s="76">
        <f t="shared" si="1"/>
        <v>0</v>
      </c>
      <c r="K23" s="76">
        <f t="shared" si="1"/>
        <v>0.0176</v>
      </c>
    </row>
    <row r="24" spans="1:11" ht="32.25" customHeight="1">
      <c r="A24" s="73" t="s">
        <v>451</v>
      </c>
      <c r="B24" s="188" t="s">
        <v>452</v>
      </c>
      <c r="C24" s="77" t="s">
        <v>410</v>
      </c>
      <c r="D24" s="77" t="s">
        <v>453</v>
      </c>
      <c r="E24" s="75">
        <v>2.1438</v>
      </c>
      <c r="F24" s="75">
        <v>0</v>
      </c>
      <c r="G24" s="75">
        <v>1.6989</v>
      </c>
      <c r="H24" s="75">
        <v>0</v>
      </c>
      <c r="I24" s="75">
        <v>2.3257</v>
      </c>
      <c r="J24" s="75">
        <v>0</v>
      </c>
      <c r="K24" s="75">
        <v>0.9435</v>
      </c>
    </row>
    <row r="25" spans="1:11" ht="35.25" customHeight="1">
      <c r="A25" s="73" t="s">
        <v>454</v>
      </c>
      <c r="B25" s="188"/>
      <c r="C25" s="74" t="s">
        <v>413</v>
      </c>
      <c r="D25" s="74" t="s">
        <v>455</v>
      </c>
      <c r="E25" s="75">
        <v>0</v>
      </c>
      <c r="F25" s="75">
        <v>0</v>
      </c>
      <c r="G25" s="75">
        <v>0</v>
      </c>
      <c r="H25" s="75">
        <v>0</v>
      </c>
      <c r="I25" s="75">
        <v>0</v>
      </c>
      <c r="J25" s="75">
        <v>0</v>
      </c>
      <c r="K25" s="75">
        <v>0</v>
      </c>
    </row>
    <row r="26" spans="1:11" ht="42" customHeight="1">
      <c r="A26" s="73" t="s">
        <v>456</v>
      </c>
      <c r="B26" s="188"/>
      <c r="C26" s="187" t="s">
        <v>457</v>
      </c>
      <c r="D26" s="187"/>
      <c r="E26" s="76">
        <f aca="true" t="shared" si="2" ref="E26:K26">E24+E25</f>
        <v>2.1438</v>
      </c>
      <c r="F26" s="76">
        <f t="shared" si="2"/>
        <v>0</v>
      </c>
      <c r="G26" s="76">
        <f t="shared" si="2"/>
        <v>1.6989</v>
      </c>
      <c r="H26" s="76">
        <f t="shared" si="2"/>
        <v>0</v>
      </c>
      <c r="I26" s="76">
        <f t="shared" si="2"/>
        <v>2.3257</v>
      </c>
      <c r="J26" s="76">
        <f t="shared" si="2"/>
        <v>0</v>
      </c>
      <c r="K26" s="76">
        <f t="shared" si="2"/>
        <v>0.9435</v>
      </c>
    </row>
    <row r="27" spans="1:11" ht="33" customHeight="1">
      <c r="A27" s="73" t="s">
        <v>458</v>
      </c>
      <c r="B27" s="188" t="s">
        <v>459</v>
      </c>
      <c r="C27" s="77" t="s">
        <v>410</v>
      </c>
      <c r="D27" s="77" t="s">
        <v>460</v>
      </c>
      <c r="E27" s="75">
        <v>0.0562</v>
      </c>
      <c r="F27" s="75">
        <v>0</v>
      </c>
      <c r="G27" s="75">
        <v>0.0492</v>
      </c>
      <c r="H27" s="75">
        <v>0</v>
      </c>
      <c r="I27" s="75">
        <v>0.0871</v>
      </c>
      <c r="J27" s="75">
        <v>0</v>
      </c>
      <c r="K27" s="75">
        <v>0.0034</v>
      </c>
    </row>
    <row r="28" spans="1:11" ht="39.75" customHeight="1">
      <c r="A28" s="73" t="s">
        <v>461</v>
      </c>
      <c r="B28" s="188"/>
      <c r="C28" s="74" t="s">
        <v>413</v>
      </c>
      <c r="D28" s="74" t="s">
        <v>462</v>
      </c>
      <c r="E28" s="75">
        <v>0.201</v>
      </c>
      <c r="F28" s="75">
        <v>0</v>
      </c>
      <c r="G28" s="75">
        <v>0.246</v>
      </c>
      <c r="H28" s="75">
        <v>0</v>
      </c>
      <c r="I28" s="75">
        <v>0.3509</v>
      </c>
      <c r="J28" s="75">
        <v>0</v>
      </c>
      <c r="K28" s="75">
        <v>0.1196</v>
      </c>
    </row>
    <row r="29" spans="1:11" ht="32.25" customHeight="1">
      <c r="A29" s="73" t="s">
        <v>463</v>
      </c>
      <c r="B29" s="188"/>
      <c r="C29" s="74" t="s">
        <v>416</v>
      </c>
      <c r="D29" s="74" t="s">
        <v>464</v>
      </c>
      <c r="E29" s="75">
        <v>0</v>
      </c>
      <c r="F29" s="75">
        <v>0</v>
      </c>
      <c r="G29" s="75">
        <v>0</v>
      </c>
      <c r="H29" s="75">
        <v>0</v>
      </c>
      <c r="I29" s="75">
        <v>0</v>
      </c>
      <c r="J29" s="75">
        <v>0</v>
      </c>
      <c r="K29" s="75">
        <v>0</v>
      </c>
    </row>
    <row r="30" spans="1:11" ht="30.75" customHeight="1">
      <c r="A30" s="73" t="s">
        <v>465</v>
      </c>
      <c r="B30" s="188"/>
      <c r="C30" s="74" t="s">
        <v>419</v>
      </c>
      <c r="D30" s="74" t="s">
        <v>466</v>
      </c>
      <c r="E30" s="75">
        <v>0</v>
      </c>
      <c r="F30" s="75">
        <v>0</v>
      </c>
      <c r="G30" s="75">
        <v>0</v>
      </c>
      <c r="H30" s="75">
        <v>0</v>
      </c>
      <c r="I30" s="75">
        <v>0</v>
      </c>
      <c r="J30" s="75">
        <v>0</v>
      </c>
      <c r="K30" s="75">
        <v>0</v>
      </c>
    </row>
    <row r="31" spans="1:11" ht="30" customHeight="1">
      <c r="A31" s="73" t="s">
        <v>467</v>
      </c>
      <c r="B31" s="188"/>
      <c r="C31" s="74" t="s">
        <v>422</v>
      </c>
      <c r="D31" s="74" t="s">
        <v>468</v>
      </c>
      <c r="E31" s="75">
        <v>0</v>
      </c>
      <c r="F31" s="75">
        <v>0</v>
      </c>
      <c r="G31" s="75">
        <v>0</v>
      </c>
      <c r="H31" s="75">
        <v>0</v>
      </c>
      <c r="I31" s="75">
        <v>0</v>
      </c>
      <c r="J31" s="75">
        <v>0</v>
      </c>
      <c r="K31" s="75">
        <v>0</v>
      </c>
    </row>
    <row r="32" spans="1:11" ht="32.25" customHeight="1">
      <c r="A32" s="73" t="s">
        <v>469</v>
      </c>
      <c r="B32" s="188"/>
      <c r="C32" s="74" t="s">
        <v>425</v>
      </c>
      <c r="D32" s="74" t="s">
        <v>470</v>
      </c>
      <c r="E32" s="75">
        <v>0.7187</v>
      </c>
      <c r="F32" s="75">
        <v>0</v>
      </c>
      <c r="G32" s="75">
        <v>0.6255</v>
      </c>
      <c r="H32" s="75">
        <v>0</v>
      </c>
      <c r="I32" s="75">
        <v>0.9431</v>
      </c>
      <c r="J32" s="75">
        <v>0</v>
      </c>
      <c r="K32" s="75">
        <v>0.2428</v>
      </c>
    </row>
    <row r="33" spans="1:11" ht="27.75" customHeight="1">
      <c r="A33" s="73" t="s">
        <v>471</v>
      </c>
      <c r="B33" s="188"/>
      <c r="C33" s="74" t="s">
        <v>428</v>
      </c>
      <c r="D33" s="74" t="s">
        <v>472</v>
      </c>
      <c r="E33" s="75">
        <v>0.2348</v>
      </c>
      <c r="F33" s="75">
        <v>0</v>
      </c>
      <c r="G33" s="75">
        <v>0.2707</v>
      </c>
      <c r="H33" s="75">
        <v>0</v>
      </c>
      <c r="I33" s="75">
        <v>0.4453</v>
      </c>
      <c r="J33" s="75">
        <v>0</v>
      </c>
      <c r="K33" s="75">
        <v>0.0602</v>
      </c>
    </row>
    <row r="34" spans="1:11" ht="39.75" customHeight="1">
      <c r="A34" s="73" t="s">
        <v>473</v>
      </c>
      <c r="B34" s="188"/>
      <c r="C34" s="187" t="s">
        <v>474</v>
      </c>
      <c r="D34" s="187"/>
      <c r="E34" s="76">
        <f aca="true" t="shared" si="3" ref="E34:K34">SUM(E27:E33)</f>
        <v>1.2107</v>
      </c>
      <c r="F34" s="76">
        <f t="shared" si="3"/>
        <v>0</v>
      </c>
      <c r="G34" s="76">
        <f t="shared" si="3"/>
        <v>1.1914</v>
      </c>
      <c r="H34" s="76">
        <f t="shared" si="3"/>
        <v>0</v>
      </c>
      <c r="I34" s="76">
        <f t="shared" si="3"/>
        <v>1.8264</v>
      </c>
      <c r="J34" s="76">
        <f t="shared" si="3"/>
        <v>0</v>
      </c>
      <c r="K34" s="76">
        <f t="shared" si="3"/>
        <v>0.426</v>
      </c>
    </row>
    <row r="35" spans="1:11" ht="39.75" customHeight="1">
      <c r="A35" s="73" t="s">
        <v>475</v>
      </c>
      <c r="B35" s="188" t="s">
        <v>476</v>
      </c>
      <c r="C35" s="77" t="s">
        <v>410</v>
      </c>
      <c r="D35" s="77" t="s">
        <v>477</v>
      </c>
      <c r="E35" s="75">
        <v>0.5855</v>
      </c>
      <c r="F35" s="75">
        <v>0</v>
      </c>
      <c r="G35" s="75">
        <v>1.9114</v>
      </c>
      <c r="H35" s="75">
        <v>6.4334</v>
      </c>
      <c r="I35" s="75">
        <v>3.4973</v>
      </c>
      <c r="J35" s="75">
        <v>6.4334</v>
      </c>
      <c r="K35" s="75">
        <v>0</v>
      </c>
    </row>
    <row r="36" spans="1:11" ht="39.75" customHeight="1">
      <c r="A36" s="73" t="s">
        <v>478</v>
      </c>
      <c r="B36" s="188"/>
      <c r="C36" s="74" t="s">
        <v>413</v>
      </c>
      <c r="D36" s="74" t="s">
        <v>479</v>
      </c>
      <c r="E36" s="75">
        <v>0.0172</v>
      </c>
      <c r="F36" s="75">
        <v>0</v>
      </c>
      <c r="G36" s="75">
        <v>0.1456</v>
      </c>
      <c r="H36" s="75">
        <v>0</v>
      </c>
      <c r="I36" s="75">
        <v>0.2466</v>
      </c>
      <c r="J36" s="75">
        <v>0</v>
      </c>
      <c r="K36" s="75">
        <v>0.024</v>
      </c>
    </row>
    <row r="37" spans="1:11" ht="44.25" customHeight="1">
      <c r="A37" s="73" t="s">
        <v>480</v>
      </c>
      <c r="B37" s="188"/>
      <c r="C37" s="187" t="s">
        <v>481</v>
      </c>
      <c r="D37" s="187"/>
      <c r="E37" s="76">
        <f aca="true" t="shared" si="4" ref="E37:K37">E35+E36</f>
        <v>0.6027</v>
      </c>
      <c r="F37" s="76">
        <f t="shared" si="4"/>
        <v>0</v>
      </c>
      <c r="G37" s="76">
        <f t="shared" si="4"/>
        <v>2.057</v>
      </c>
      <c r="H37" s="76">
        <f t="shared" si="4"/>
        <v>6.4334</v>
      </c>
      <c r="I37" s="76">
        <f t="shared" si="4"/>
        <v>3.7439</v>
      </c>
      <c r="J37" s="76">
        <f t="shared" si="4"/>
        <v>6.4334</v>
      </c>
      <c r="K37" s="76">
        <f t="shared" si="4"/>
        <v>0.024</v>
      </c>
    </row>
    <row r="38" spans="1:11" ht="26.25" customHeight="1">
      <c r="A38" s="73" t="s">
        <v>482</v>
      </c>
      <c r="B38" s="188" t="s">
        <v>483</v>
      </c>
      <c r="C38" s="77" t="s">
        <v>410</v>
      </c>
      <c r="D38" s="77" t="s">
        <v>484</v>
      </c>
      <c r="E38" s="75">
        <v>0.0527</v>
      </c>
      <c r="F38" s="75">
        <v>0</v>
      </c>
      <c r="G38" s="75">
        <v>1.4956</v>
      </c>
      <c r="H38" s="75">
        <v>4.9174</v>
      </c>
      <c r="I38" s="75">
        <v>2.7328</v>
      </c>
      <c r="J38" s="75">
        <v>4.9174</v>
      </c>
      <c r="K38" s="75">
        <v>0.0046</v>
      </c>
    </row>
    <row r="39" spans="1:11" ht="26.25" customHeight="1">
      <c r="A39" s="73" t="s">
        <v>485</v>
      </c>
      <c r="B39" s="188"/>
      <c r="C39" s="74" t="s">
        <v>413</v>
      </c>
      <c r="D39" s="74" t="s">
        <v>486</v>
      </c>
      <c r="E39" s="75">
        <v>0</v>
      </c>
      <c r="F39" s="75">
        <v>0</v>
      </c>
      <c r="G39" s="75">
        <v>0</v>
      </c>
      <c r="H39" s="75">
        <v>0</v>
      </c>
      <c r="I39" s="75">
        <v>0</v>
      </c>
      <c r="J39" s="75">
        <v>0</v>
      </c>
      <c r="K39" s="75">
        <v>0</v>
      </c>
    </row>
    <row r="40" spans="1:11" ht="39.75" customHeight="1">
      <c r="A40" s="73" t="s">
        <v>487</v>
      </c>
      <c r="B40" s="188"/>
      <c r="C40" s="187" t="s">
        <v>488</v>
      </c>
      <c r="D40" s="187"/>
      <c r="E40" s="76">
        <f aca="true" t="shared" si="5" ref="E40:K40">E38+E39</f>
        <v>0.0527</v>
      </c>
      <c r="F40" s="76">
        <f t="shared" si="5"/>
        <v>0</v>
      </c>
      <c r="G40" s="76">
        <f t="shared" si="5"/>
        <v>1.4956</v>
      </c>
      <c r="H40" s="76">
        <f t="shared" si="5"/>
        <v>4.9174</v>
      </c>
      <c r="I40" s="76">
        <f t="shared" si="5"/>
        <v>2.7328</v>
      </c>
      <c r="J40" s="76">
        <f t="shared" si="5"/>
        <v>4.9174</v>
      </c>
      <c r="K40" s="76">
        <f t="shared" si="5"/>
        <v>0.0046</v>
      </c>
    </row>
    <row r="41" spans="1:11" ht="33.75" customHeight="1">
      <c r="A41" s="73" t="s">
        <v>489</v>
      </c>
      <c r="B41" s="188" t="s">
        <v>490</v>
      </c>
      <c r="C41" s="77" t="s">
        <v>410</v>
      </c>
      <c r="D41" s="77" t="s">
        <v>491</v>
      </c>
      <c r="E41" s="75">
        <v>0.1297</v>
      </c>
      <c r="F41" s="75">
        <v>0</v>
      </c>
      <c r="G41" s="75">
        <v>0.1521</v>
      </c>
      <c r="H41" s="75">
        <v>0</v>
      </c>
      <c r="I41" s="75">
        <v>0.2395</v>
      </c>
      <c r="J41" s="75">
        <v>0</v>
      </c>
      <c r="K41" s="75">
        <v>0.0467</v>
      </c>
    </row>
    <row r="42" spans="1:11" ht="39.75" customHeight="1">
      <c r="A42" s="73" t="s">
        <v>492</v>
      </c>
      <c r="B42" s="188"/>
      <c r="C42" s="187" t="s">
        <v>493</v>
      </c>
      <c r="D42" s="187"/>
      <c r="E42" s="76">
        <f aca="true" t="shared" si="6" ref="E42:K42">E41</f>
        <v>0.1297</v>
      </c>
      <c r="F42" s="76">
        <f t="shared" si="6"/>
        <v>0</v>
      </c>
      <c r="G42" s="76">
        <f t="shared" si="6"/>
        <v>0.1521</v>
      </c>
      <c r="H42" s="76">
        <f t="shared" si="6"/>
        <v>0</v>
      </c>
      <c r="I42" s="76">
        <f t="shared" si="6"/>
        <v>0.2395</v>
      </c>
      <c r="J42" s="76">
        <f t="shared" si="6"/>
        <v>0</v>
      </c>
      <c r="K42" s="76">
        <f t="shared" si="6"/>
        <v>0.0467</v>
      </c>
    </row>
    <row r="43" spans="1:11" ht="39.75" customHeight="1">
      <c r="A43" s="73" t="s">
        <v>494</v>
      </c>
      <c r="B43" s="188" t="s">
        <v>495</v>
      </c>
      <c r="C43" s="77" t="s">
        <v>410</v>
      </c>
      <c r="D43" s="77" t="s">
        <v>496</v>
      </c>
      <c r="E43" s="75">
        <v>10.1503</v>
      </c>
      <c r="F43" s="75">
        <v>0</v>
      </c>
      <c r="G43" s="75">
        <v>9.3975</v>
      </c>
      <c r="H43" s="75">
        <v>1.4752</v>
      </c>
      <c r="I43" s="75">
        <v>2.5332</v>
      </c>
      <c r="J43" s="75">
        <v>1.4752</v>
      </c>
      <c r="K43" s="75">
        <v>17.6705</v>
      </c>
    </row>
    <row r="44" spans="1:11" ht="48" customHeight="1">
      <c r="A44" s="73" t="s">
        <v>497</v>
      </c>
      <c r="B44" s="188"/>
      <c r="C44" s="74" t="s">
        <v>413</v>
      </c>
      <c r="D44" s="74" t="s">
        <v>498</v>
      </c>
      <c r="E44" s="75">
        <v>0</v>
      </c>
      <c r="F44" s="75">
        <v>0</v>
      </c>
      <c r="G44" s="75">
        <v>0</v>
      </c>
      <c r="H44" s="75">
        <v>0</v>
      </c>
      <c r="I44" s="75">
        <v>0</v>
      </c>
      <c r="J44" s="75">
        <v>0</v>
      </c>
      <c r="K44" s="75">
        <v>0</v>
      </c>
    </row>
    <row r="45" spans="1:11" ht="44.25" customHeight="1">
      <c r="A45" s="73" t="s">
        <v>499</v>
      </c>
      <c r="B45" s="188"/>
      <c r="C45" s="187" t="s">
        <v>500</v>
      </c>
      <c r="D45" s="187"/>
      <c r="E45" s="76">
        <f aca="true" t="shared" si="7" ref="E45:K45">E43+E44</f>
        <v>10.1503</v>
      </c>
      <c r="F45" s="76">
        <f t="shared" si="7"/>
        <v>0</v>
      </c>
      <c r="G45" s="76">
        <f t="shared" si="7"/>
        <v>9.3975</v>
      </c>
      <c r="H45" s="76">
        <f t="shared" si="7"/>
        <v>1.4752</v>
      </c>
      <c r="I45" s="76">
        <f t="shared" si="7"/>
        <v>2.5332</v>
      </c>
      <c r="J45" s="76">
        <f t="shared" si="7"/>
        <v>1.4752</v>
      </c>
      <c r="K45" s="76">
        <f t="shared" si="7"/>
        <v>17.6705</v>
      </c>
    </row>
    <row r="46" spans="1:11" ht="28.5" customHeight="1">
      <c r="A46" s="73" t="s">
        <v>501</v>
      </c>
      <c r="B46" s="188" t="s">
        <v>502</v>
      </c>
      <c r="C46" s="77" t="s">
        <v>410</v>
      </c>
      <c r="D46" s="77" t="s">
        <v>503</v>
      </c>
      <c r="E46" s="75">
        <v>0.0024</v>
      </c>
      <c r="F46" s="75">
        <v>0</v>
      </c>
      <c r="G46" s="75">
        <v>0.0021</v>
      </c>
      <c r="H46" s="75">
        <v>0</v>
      </c>
      <c r="I46" s="75">
        <v>0.0036</v>
      </c>
      <c r="J46" s="75">
        <v>0</v>
      </c>
      <c r="K46" s="75">
        <v>0.0002</v>
      </c>
    </row>
    <row r="47" spans="1:11" ht="32.25" customHeight="1">
      <c r="A47" s="73" t="s">
        <v>504</v>
      </c>
      <c r="B47" s="188"/>
      <c r="C47" s="74" t="s">
        <v>413</v>
      </c>
      <c r="D47" s="74" t="s">
        <v>505</v>
      </c>
      <c r="E47" s="75">
        <v>0.5428</v>
      </c>
      <c r="F47" s="75">
        <v>0</v>
      </c>
      <c r="G47" s="75">
        <v>0.4641</v>
      </c>
      <c r="H47" s="75">
        <v>1.0537</v>
      </c>
      <c r="I47" s="75">
        <v>0.8395</v>
      </c>
      <c r="J47" s="75">
        <v>1.0537</v>
      </c>
      <c r="K47" s="75">
        <v>0.0115</v>
      </c>
    </row>
    <row r="48" spans="1:11" ht="17.25" customHeight="1">
      <c r="A48" s="73" t="s">
        <v>506</v>
      </c>
      <c r="B48" s="188"/>
      <c r="C48" s="74" t="s">
        <v>416</v>
      </c>
      <c r="D48" s="74" t="s">
        <v>507</v>
      </c>
      <c r="E48" s="75">
        <v>5.8012</v>
      </c>
      <c r="F48" s="75">
        <v>0</v>
      </c>
      <c r="G48" s="75">
        <v>5.9351</v>
      </c>
      <c r="H48" s="75">
        <v>0</v>
      </c>
      <c r="I48" s="75">
        <v>10.5208</v>
      </c>
      <c r="J48" s="75">
        <v>0</v>
      </c>
      <c r="K48" s="75">
        <v>0.4083</v>
      </c>
    </row>
    <row r="49" spans="1:11" ht="30" customHeight="1">
      <c r="A49" s="73" t="s">
        <v>508</v>
      </c>
      <c r="B49" s="188"/>
      <c r="C49" s="74" t="s">
        <v>419</v>
      </c>
      <c r="D49" s="74" t="s">
        <v>509</v>
      </c>
      <c r="E49" s="75">
        <v>8.4919</v>
      </c>
      <c r="F49" s="75">
        <v>0</v>
      </c>
      <c r="G49" s="75">
        <v>8.299</v>
      </c>
      <c r="H49" s="75">
        <v>14.9984</v>
      </c>
      <c r="I49" s="75">
        <v>14.7643</v>
      </c>
      <c r="J49" s="75">
        <v>14.9984</v>
      </c>
      <c r="K49" s="75">
        <v>0.5067</v>
      </c>
    </row>
    <row r="50" spans="1:11" ht="36" customHeight="1">
      <c r="A50" s="73" t="s">
        <v>510</v>
      </c>
      <c r="B50" s="188"/>
      <c r="C50" s="74" t="s">
        <v>422</v>
      </c>
      <c r="D50" s="74" t="s">
        <v>511</v>
      </c>
      <c r="E50" s="75">
        <v>0.0009</v>
      </c>
      <c r="F50" s="75">
        <v>0</v>
      </c>
      <c r="G50" s="75">
        <v>0.0008</v>
      </c>
      <c r="H50" s="75">
        <v>0</v>
      </c>
      <c r="I50" s="75">
        <v>0.0015</v>
      </c>
      <c r="J50" s="75">
        <v>0</v>
      </c>
      <c r="K50" s="75">
        <v>0</v>
      </c>
    </row>
    <row r="51" spans="1:11" ht="39.75" customHeight="1">
      <c r="A51" s="73" t="s">
        <v>512</v>
      </c>
      <c r="B51" s="188"/>
      <c r="C51" s="74" t="s">
        <v>425</v>
      </c>
      <c r="D51" s="74" t="s">
        <v>513</v>
      </c>
      <c r="E51" s="75">
        <v>0</v>
      </c>
      <c r="F51" s="75">
        <v>0</v>
      </c>
      <c r="G51" s="75">
        <v>0</v>
      </c>
      <c r="H51" s="75">
        <v>0</v>
      </c>
      <c r="I51" s="75">
        <v>0</v>
      </c>
      <c r="J51" s="75">
        <v>0</v>
      </c>
      <c r="K51" s="75">
        <v>0</v>
      </c>
    </row>
    <row r="52" spans="1:11" ht="39.75" customHeight="1">
      <c r="A52" s="73" t="s">
        <v>514</v>
      </c>
      <c r="B52" s="188"/>
      <c r="C52" s="74" t="s">
        <v>428</v>
      </c>
      <c r="D52" s="74" t="s">
        <v>515</v>
      </c>
      <c r="E52" s="75">
        <v>0</v>
      </c>
      <c r="F52" s="75">
        <v>0</v>
      </c>
      <c r="G52" s="75">
        <v>0</v>
      </c>
      <c r="H52" s="75">
        <v>0</v>
      </c>
      <c r="I52" s="75">
        <v>0</v>
      </c>
      <c r="J52" s="75">
        <v>0</v>
      </c>
      <c r="K52" s="75">
        <v>0</v>
      </c>
    </row>
    <row r="53" spans="1:11" ht="39.75" customHeight="1">
      <c r="A53" s="73" t="s">
        <v>516</v>
      </c>
      <c r="B53" s="188"/>
      <c r="C53" s="74" t="s">
        <v>431</v>
      </c>
      <c r="D53" s="74" t="s">
        <v>517</v>
      </c>
      <c r="E53" s="75">
        <v>0</v>
      </c>
      <c r="F53" s="75">
        <v>0</v>
      </c>
      <c r="G53" s="75">
        <v>0</v>
      </c>
      <c r="H53" s="75">
        <v>0</v>
      </c>
      <c r="I53" s="75">
        <v>0</v>
      </c>
      <c r="J53" s="75">
        <v>0</v>
      </c>
      <c r="K53" s="75">
        <v>0</v>
      </c>
    </row>
    <row r="54" spans="1:11" ht="58.5" customHeight="1">
      <c r="A54" s="73" t="s">
        <v>518</v>
      </c>
      <c r="B54" s="188"/>
      <c r="C54" s="187" t="s">
        <v>519</v>
      </c>
      <c r="D54" s="187"/>
      <c r="E54" s="76">
        <f aca="true" t="shared" si="8" ref="E54:K54">SUM(E46:E53)</f>
        <v>14.839199999999998</v>
      </c>
      <c r="F54" s="76">
        <f t="shared" si="8"/>
        <v>0</v>
      </c>
      <c r="G54" s="76">
        <f t="shared" si="8"/>
        <v>14.701099999999999</v>
      </c>
      <c r="H54" s="76">
        <f t="shared" si="8"/>
        <v>16.0521</v>
      </c>
      <c r="I54" s="76">
        <f t="shared" si="8"/>
        <v>26.1297</v>
      </c>
      <c r="J54" s="76">
        <f t="shared" si="8"/>
        <v>16.0521</v>
      </c>
      <c r="K54" s="76">
        <f t="shared" si="8"/>
        <v>0.9267000000000001</v>
      </c>
    </row>
    <row r="55" spans="1:11" ht="30.75" customHeight="1">
      <c r="A55" s="73" t="s">
        <v>520</v>
      </c>
      <c r="B55" s="188" t="s">
        <v>521</v>
      </c>
      <c r="C55" s="77" t="s">
        <v>410</v>
      </c>
      <c r="D55" s="77" t="s">
        <v>522</v>
      </c>
      <c r="E55" s="75">
        <v>0</v>
      </c>
      <c r="F55" s="75">
        <v>0</v>
      </c>
      <c r="G55" s="75">
        <v>0</v>
      </c>
      <c r="H55" s="75">
        <v>0</v>
      </c>
      <c r="I55" s="75">
        <v>0</v>
      </c>
      <c r="J55" s="75">
        <v>0</v>
      </c>
      <c r="K55" s="75">
        <v>0</v>
      </c>
    </row>
    <row r="56" spans="1:11" ht="31.5" customHeight="1">
      <c r="A56" s="73" t="s">
        <v>523</v>
      </c>
      <c r="B56" s="188"/>
      <c r="C56" s="74" t="s">
        <v>413</v>
      </c>
      <c r="D56" s="74" t="s">
        <v>524</v>
      </c>
      <c r="E56" s="75">
        <v>0</v>
      </c>
      <c r="F56" s="75">
        <v>0</v>
      </c>
      <c r="G56" s="75">
        <v>0</v>
      </c>
      <c r="H56" s="75">
        <v>0</v>
      </c>
      <c r="I56" s="75">
        <v>0</v>
      </c>
      <c r="J56" s="75">
        <v>0</v>
      </c>
      <c r="K56" s="75">
        <v>0</v>
      </c>
    </row>
    <row r="57" spans="1:11" ht="30.75" customHeight="1">
      <c r="A57" s="73" t="s">
        <v>525</v>
      </c>
      <c r="B57" s="188"/>
      <c r="C57" s="74" t="s">
        <v>416</v>
      </c>
      <c r="D57" s="74" t="s">
        <v>526</v>
      </c>
      <c r="E57" s="75">
        <v>0</v>
      </c>
      <c r="F57" s="75">
        <v>0</v>
      </c>
      <c r="G57" s="75">
        <v>0</v>
      </c>
      <c r="H57" s="75">
        <v>0</v>
      </c>
      <c r="I57" s="75">
        <v>0</v>
      </c>
      <c r="J57" s="75">
        <v>0</v>
      </c>
      <c r="K57" s="75">
        <v>0</v>
      </c>
    </row>
    <row r="58" spans="1:11" ht="39.75" customHeight="1">
      <c r="A58" s="73" t="s">
        <v>527</v>
      </c>
      <c r="B58" s="188"/>
      <c r="C58" s="74" t="s">
        <v>419</v>
      </c>
      <c r="D58" s="74" t="s">
        <v>528</v>
      </c>
      <c r="E58" s="75">
        <v>0</v>
      </c>
      <c r="F58" s="75">
        <v>0</v>
      </c>
      <c r="G58" s="75">
        <v>0</v>
      </c>
      <c r="H58" s="75">
        <v>0</v>
      </c>
      <c r="I58" s="75">
        <v>0</v>
      </c>
      <c r="J58" s="75">
        <v>0</v>
      </c>
      <c r="K58" s="75">
        <v>0</v>
      </c>
    </row>
    <row r="59" spans="1:11" ht="39.75" customHeight="1">
      <c r="A59" s="73" t="s">
        <v>529</v>
      </c>
      <c r="B59" s="188"/>
      <c r="C59" s="74" t="s">
        <v>422</v>
      </c>
      <c r="D59" s="74" t="s">
        <v>530</v>
      </c>
      <c r="E59" s="75">
        <v>16.6194</v>
      </c>
      <c r="F59" s="75">
        <v>0</v>
      </c>
      <c r="G59" s="75">
        <v>15.7047</v>
      </c>
      <c r="H59" s="75">
        <v>36.4574</v>
      </c>
      <c r="I59" s="75">
        <v>22.579</v>
      </c>
      <c r="J59" s="75">
        <v>36.4574</v>
      </c>
      <c r="K59" s="75">
        <v>7.4195</v>
      </c>
    </row>
    <row r="60" spans="1:11" ht="47.25" customHeight="1">
      <c r="A60" s="73" t="s">
        <v>531</v>
      </c>
      <c r="B60" s="188"/>
      <c r="C60" s="187" t="s">
        <v>532</v>
      </c>
      <c r="D60" s="187"/>
      <c r="E60" s="76">
        <f aca="true" t="shared" si="9" ref="E60:K60">SUM(E55:E59)</f>
        <v>16.6194</v>
      </c>
      <c r="F60" s="76">
        <f t="shared" si="9"/>
        <v>0</v>
      </c>
      <c r="G60" s="76">
        <f t="shared" si="9"/>
        <v>15.7047</v>
      </c>
      <c r="H60" s="76">
        <f t="shared" si="9"/>
        <v>36.4574</v>
      </c>
      <c r="I60" s="76">
        <f t="shared" si="9"/>
        <v>22.579</v>
      </c>
      <c r="J60" s="76">
        <f t="shared" si="9"/>
        <v>36.4574</v>
      </c>
      <c r="K60" s="76">
        <f t="shared" si="9"/>
        <v>7.4195</v>
      </c>
    </row>
    <row r="61" spans="1:11" ht="33.75" customHeight="1">
      <c r="A61" s="73" t="s">
        <v>533</v>
      </c>
      <c r="B61" s="188" t="s">
        <v>534</v>
      </c>
      <c r="C61" s="77" t="s">
        <v>410</v>
      </c>
      <c r="D61" s="77" t="s">
        <v>535</v>
      </c>
      <c r="E61" s="75">
        <v>5.9406</v>
      </c>
      <c r="F61" s="75">
        <v>0</v>
      </c>
      <c r="G61" s="75">
        <v>10.3715</v>
      </c>
      <c r="H61" s="75">
        <v>34.6645</v>
      </c>
      <c r="I61" s="75">
        <v>18.7689</v>
      </c>
      <c r="J61" s="75">
        <v>34.6645</v>
      </c>
      <c r="K61" s="75">
        <v>0.2507</v>
      </c>
    </row>
    <row r="62" spans="1:11" ht="32.25" customHeight="1">
      <c r="A62" s="73" t="s">
        <v>536</v>
      </c>
      <c r="B62" s="188"/>
      <c r="C62" s="74" t="s">
        <v>413</v>
      </c>
      <c r="D62" s="74" t="s">
        <v>537</v>
      </c>
      <c r="E62" s="75">
        <v>0</v>
      </c>
      <c r="F62" s="75">
        <v>0</v>
      </c>
      <c r="G62" s="75">
        <v>0</v>
      </c>
      <c r="H62" s="75">
        <v>0</v>
      </c>
      <c r="I62" s="75">
        <v>0</v>
      </c>
      <c r="J62" s="75">
        <v>0</v>
      </c>
      <c r="K62" s="75">
        <v>0</v>
      </c>
    </row>
    <row r="63" spans="1:11" ht="30" customHeight="1">
      <c r="A63" s="73" t="s">
        <v>538</v>
      </c>
      <c r="B63" s="188"/>
      <c r="C63" s="187" t="s">
        <v>539</v>
      </c>
      <c r="D63" s="187"/>
      <c r="E63" s="76">
        <f aca="true" t="shared" si="10" ref="E63:K63">E61+E62</f>
        <v>5.9406</v>
      </c>
      <c r="F63" s="76">
        <f t="shared" si="10"/>
        <v>0</v>
      </c>
      <c r="G63" s="76">
        <f t="shared" si="10"/>
        <v>10.3715</v>
      </c>
      <c r="H63" s="76">
        <f t="shared" si="10"/>
        <v>34.6645</v>
      </c>
      <c r="I63" s="76">
        <f t="shared" si="10"/>
        <v>18.7689</v>
      </c>
      <c r="J63" s="76">
        <f t="shared" si="10"/>
        <v>34.6645</v>
      </c>
      <c r="K63" s="76">
        <f t="shared" si="10"/>
        <v>0.2507</v>
      </c>
    </row>
    <row r="64" spans="1:11" ht="39.75" customHeight="1">
      <c r="A64" s="73" t="s">
        <v>540</v>
      </c>
      <c r="B64" s="188" t="s">
        <v>541</v>
      </c>
      <c r="C64" s="77" t="s">
        <v>410</v>
      </c>
      <c r="D64" s="77" t="s">
        <v>542</v>
      </c>
      <c r="E64" s="75">
        <v>0</v>
      </c>
      <c r="F64" s="75">
        <v>0</v>
      </c>
      <c r="G64" s="75">
        <v>0.0169</v>
      </c>
      <c r="H64" s="75">
        <v>0</v>
      </c>
      <c r="I64" s="75">
        <v>0.0309</v>
      </c>
      <c r="J64" s="75">
        <v>0</v>
      </c>
      <c r="K64" s="75">
        <v>0</v>
      </c>
    </row>
    <row r="65" spans="1:11" ht="30" customHeight="1">
      <c r="A65" s="73" t="s">
        <v>543</v>
      </c>
      <c r="B65" s="188"/>
      <c r="C65" s="74" t="s">
        <v>413</v>
      </c>
      <c r="D65" s="74" t="s">
        <v>544</v>
      </c>
      <c r="E65" s="75">
        <v>0</v>
      </c>
      <c r="F65" s="75">
        <v>0</v>
      </c>
      <c r="G65" s="75">
        <v>0</v>
      </c>
      <c r="H65" s="75">
        <v>0</v>
      </c>
      <c r="I65" s="75">
        <v>0</v>
      </c>
      <c r="J65" s="75">
        <v>0</v>
      </c>
      <c r="K65" s="75">
        <v>0</v>
      </c>
    </row>
    <row r="66" spans="1:11" ht="27" customHeight="1">
      <c r="A66" s="73" t="s">
        <v>545</v>
      </c>
      <c r="B66" s="188"/>
      <c r="C66" s="74" t="s">
        <v>416</v>
      </c>
      <c r="D66" s="74" t="s">
        <v>546</v>
      </c>
      <c r="E66" s="75">
        <v>0.0418</v>
      </c>
      <c r="F66" s="75">
        <v>0</v>
      </c>
      <c r="G66" s="75">
        <v>0.0366</v>
      </c>
      <c r="H66" s="75">
        <v>0</v>
      </c>
      <c r="I66" s="75">
        <v>0.0474</v>
      </c>
      <c r="J66" s="75">
        <v>0</v>
      </c>
      <c r="K66" s="75">
        <v>0.0235</v>
      </c>
    </row>
    <row r="67" spans="1:11" ht="39.75" customHeight="1">
      <c r="A67" s="73" t="s">
        <v>547</v>
      </c>
      <c r="B67" s="188"/>
      <c r="C67" s="74" t="s">
        <v>419</v>
      </c>
      <c r="D67" s="74" t="s">
        <v>548</v>
      </c>
      <c r="E67" s="75">
        <v>0.8157</v>
      </c>
      <c r="F67" s="75">
        <v>0</v>
      </c>
      <c r="G67" s="75">
        <v>0.7564</v>
      </c>
      <c r="H67" s="75">
        <v>0</v>
      </c>
      <c r="I67" s="75">
        <v>0.8975</v>
      </c>
      <c r="J67" s="75">
        <v>0</v>
      </c>
      <c r="K67" s="75">
        <v>0.5863</v>
      </c>
    </row>
    <row r="68" spans="1:11" ht="27.75" customHeight="1">
      <c r="A68" s="73" t="s">
        <v>549</v>
      </c>
      <c r="B68" s="188"/>
      <c r="C68" s="74" t="s">
        <v>422</v>
      </c>
      <c r="D68" s="74" t="s">
        <v>550</v>
      </c>
      <c r="E68" s="75">
        <v>0.0306</v>
      </c>
      <c r="F68" s="75">
        <v>0</v>
      </c>
      <c r="G68" s="75">
        <v>0.0268</v>
      </c>
      <c r="H68" s="75">
        <v>0</v>
      </c>
      <c r="I68" s="75">
        <v>0.0073</v>
      </c>
      <c r="J68" s="75">
        <v>0</v>
      </c>
      <c r="K68" s="75">
        <v>0.0503</v>
      </c>
    </row>
    <row r="69" spans="1:11" ht="29.25" customHeight="1">
      <c r="A69" s="73" t="s">
        <v>551</v>
      </c>
      <c r="B69" s="188"/>
      <c r="C69" s="74" t="s">
        <v>425</v>
      </c>
      <c r="D69" s="74" t="s">
        <v>552</v>
      </c>
      <c r="E69" s="75">
        <v>0.0007</v>
      </c>
      <c r="F69" s="75">
        <v>0</v>
      </c>
      <c r="G69" s="75">
        <v>0.0006</v>
      </c>
      <c r="H69" s="75">
        <v>0</v>
      </c>
      <c r="I69" s="75">
        <v>0</v>
      </c>
      <c r="J69" s="75">
        <v>0</v>
      </c>
      <c r="K69" s="75">
        <v>0.0014</v>
      </c>
    </row>
    <row r="70" spans="1:11" ht="41.25" customHeight="1">
      <c r="A70" s="73" t="s">
        <v>553</v>
      </c>
      <c r="B70" s="188"/>
      <c r="C70" s="74" t="s">
        <v>428</v>
      </c>
      <c r="D70" s="74" t="s">
        <v>554</v>
      </c>
      <c r="E70" s="75">
        <v>0.0417</v>
      </c>
      <c r="F70" s="75">
        <v>0</v>
      </c>
      <c r="G70" s="75">
        <v>0.0365</v>
      </c>
      <c r="H70" s="75">
        <v>0</v>
      </c>
      <c r="I70" s="75">
        <v>0.0156</v>
      </c>
      <c r="J70" s="75">
        <v>0</v>
      </c>
      <c r="K70" s="75">
        <v>0.0616</v>
      </c>
    </row>
    <row r="71" spans="1:11" ht="30" customHeight="1">
      <c r="A71" s="73" t="s">
        <v>555</v>
      </c>
      <c r="B71" s="188"/>
      <c r="C71" s="74" t="s">
        <v>431</v>
      </c>
      <c r="D71" s="74" t="s">
        <v>556</v>
      </c>
      <c r="E71" s="75">
        <v>0.0418</v>
      </c>
      <c r="F71" s="75">
        <v>0</v>
      </c>
      <c r="G71" s="75">
        <v>0.0332</v>
      </c>
      <c r="H71" s="75">
        <v>0</v>
      </c>
      <c r="I71" s="75">
        <v>0.0536</v>
      </c>
      <c r="J71" s="75">
        <v>0</v>
      </c>
      <c r="K71" s="75">
        <v>0.0087</v>
      </c>
    </row>
    <row r="72" spans="1:11" ht="23.25" customHeight="1">
      <c r="A72" s="73" t="s">
        <v>557</v>
      </c>
      <c r="B72" s="188"/>
      <c r="C72" s="74" t="s">
        <v>434</v>
      </c>
      <c r="D72" s="74" t="s">
        <v>558</v>
      </c>
      <c r="E72" s="75">
        <v>0.2879</v>
      </c>
      <c r="F72" s="75">
        <v>0</v>
      </c>
      <c r="G72" s="75">
        <v>0.2147</v>
      </c>
      <c r="H72" s="75">
        <v>0</v>
      </c>
      <c r="I72" s="75">
        <v>0.2648</v>
      </c>
      <c r="J72" s="75">
        <v>0</v>
      </c>
      <c r="K72" s="75">
        <v>0.1542</v>
      </c>
    </row>
    <row r="73" spans="1:11" ht="50.25" customHeight="1">
      <c r="A73" s="73" t="s">
        <v>559</v>
      </c>
      <c r="B73" s="188"/>
      <c r="C73" s="187" t="s">
        <v>560</v>
      </c>
      <c r="D73" s="187"/>
      <c r="E73" s="76">
        <f aca="true" t="shared" si="11" ref="E73:K73">SUM(E64:E72)</f>
        <v>1.2601999999999998</v>
      </c>
      <c r="F73" s="76">
        <f t="shared" si="11"/>
        <v>0</v>
      </c>
      <c r="G73" s="76">
        <f t="shared" si="11"/>
        <v>1.1217000000000001</v>
      </c>
      <c r="H73" s="76">
        <f t="shared" si="11"/>
        <v>0</v>
      </c>
      <c r="I73" s="76">
        <f t="shared" si="11"/>
        <v>1.3171</v>
      </c>
      <c r="J73" s="76">
        <f t="shared" si="11"/>
        <v>0</v>
      </c>
      <c r="K73" s="76">
        <f t="shared" si="11"/>
        <v>0.886</v>
      </c>
    </row>
    <row r="74" spans="1:11" ht="44.25" customHeight="1">
      <c r="A74" s="73" t="s">
        <v>561</v>
      </c>
      <c r="B74" s="188" t="s">
        <v>562</v>
      </c>
      <c r="C74" s="77" t="s">
        <v>410</v>
      </c>
      <c r="D74" s="77" t="s">
        <v>563</v>
      </c>
      <c r="E74" s="75">
        <v>0</v>
      </c>
      <c r="F74" s="75">
        <v>0</v>
      </c>
      <c r="G74" s="75">
        <v>0</v>
      </c>
      <c r="H74" s="75">
        <v>0</v>
      </c>
      <c r="I74" s="75">
        <v>0</v>
      </c>
      <c r="J74" s="75">
        <v>0</v>
      </c>
      <c r="K74" s="75">
        <v>0</v>
      </c>
    </row>
    <row r="75" spans="1:11" ht="55.5" customHeight="1">
      <c r="A75" s="73" t="s">
        <v>564</v>
      </c>
      <c r="B75" s="188"/>
      <c r="C75" s="74" t="s">
        <v>413</v>
      </c>
      <c r="D75" s="74" t="s">
        <v>565</v>
      </c>
      <c r="E75" s="75">
        <v>0</v>
      </c>
      <c r="F75" s="75">
        <v>0</v>
      </c>
      <c r="G75" s="75">
        <v>0</v>
      </c>
      <c r="H75" s="75">
        <v>0</v>
      </c>
      <c r="I75" s="75">
        <v>0</v>
      </c>
      <c r="J75" s="75">
        <v>0</v>
      </c>
      <c r="K75" s="75">
        <v>0</v>
      </c>
    </row>
    <row r="76" spans="1:11" ht="49.5" customHeight="1">
      <c r="A76" s="73" t="s">
        <v>566</v>
      </c>
      <c r="B76" s="188"/>
      <c r="C76" s="74" t="s">
        <v>416</v>
      </c>
      <c r="D76" s="74" t="s">
        <v>567</v>
      </c>
      <c r="E76" s="75">
        <v>0</v>
      </c>
      <c r="F76" s="75">
        <v>0</v>
      </c>
      <c r="G76" s="75">
        <v>0</v>
      </c>
      <c r="H76" s="75">
        <v>0</v>
      </c>
      <c r="I76" s="75">
        <v>0</v>
      </c>
      <c r="J76" s="75">
        <v>0</v>
      </c>
      <c r="K76" s="75">
        <v>0</v>
      </c>
    </row>
    <row r="77" spans="1:11" ht="40.5" customHeight="1">
      <c r="A77" s="73" t="s">
        <v>568</v>
      </c>
      <c r="B77" s="188"/>
      <c r="C77" s="74" t="s">
        <v>419</v>
      </c>
      <c r="D77" s="74" t="s">
        <v>569</v>
      </c>
      <c r="E77" s="75">
        <v>0</v>
      </c>
      <c r="F77" s="75">
        <v>0</v>
      </c>
      <c r="G77" s="75">
        <v>0</v>
      </c>
      <c r="H77" s="75">
        <v>0</v>
      </c>
      <c r="I77" s="75">
        <v>0</v>
      </c>
      <c r="J77" s="75">
        <v>0</v>
      </c>
      <c r="K77" s="75">
        <v>0</v>
      </c>
    </row>
    <row r="78" spans="1:11" ht="39.75" customHeight="1">
      <c r="A78" s="73" t="s">
        <v>570</v>
      </c>
      <c r="B78" s="188"/>
      <c r="C78" s="74" t="s">
        <v>422</v>
      </c>
      <c r="D78" s="74" t="s">
        <v>571</v>
      </c>
      <c r="E78" s="75">
        <v>0</v>
      </c>
      <c r="F78" s="75">
        <v>0</v>
      </c>
      <c r="G78" s="75">
        <v>0</v>
      </c>
      <c r="H78" s="75">
        <v>0</v>
      </c>
      <c r="I78" s="75">
        <v>0</v>
      </c>
      <c r="J78" s="75">
        <v>0</v>
      </c>
      <c r="K78" s="75">
        <v>0</v>
      </c>
    </row>
    <row r="79" spans="1:11" ht="34.5" customHeight="1">
      <c r="A79" s="73" t="s">
        <v>572</v>
      </c>
      <c r="B79" s="188"/>
      <c r="C79" s="74" t="s">
        <v>425</v>
      </c>
      <c r="D79" s="74" t="s">
        <v>573</v>
      </c>
      <c r="E79" s="75">
        <v>0</v>
      </c>
      <c r="F79" s="75">
        <v>0</v>
      </c>
      <c r="G79" s="75">
        <v>0</v>
      </c>
      <c r="H79" s="75">
        <v>0</v>
      </c>
      <c r="I79" s="75">
        <v>0</v>
      </c>
      <c r="J79" s="75">
        <v>0</v>
      </c>
      <c r="K79" s="75">
        <v>0</v>
      </c>
    </row>
    <row r="80" spans="1:11" ht="25.5" customHeight="1">
      <c r="A80" s="73" t="s">
        <v>574</v>
      </c>
      <c r="B80" s="188"/>
      <c r="C80" s="74" t="s">
        <v>428</v>
      </c>
      <c r="D80" s="74" t="s">
        <v>575</v>
      </c>
      <c r="E80" s="75">
        <v>0.0014</v>
      </c>
      <c r="F80" s="75">
        <v>0</v>
      </c>
      <c r="G80" s="75">
        <v>0.0016</v>
      </c>
      <c r="H80" s="75">
        <v>0</v>
      </c>
      <c r="I80" s="75">
        <v>0</v>
      </c>
      <c r="J80" s="75">
        <v>0</v>
      </c>
      <c r="K80" s="75">
        <v>0.0035</v>
      </c>
    </row>
    <row r="81" spans="1:11" ht="30" customHeight="1">
      <c r="A81" s="73" t="s">
        <v>576</v>
      </c>
      <c r="B81" s="188"/>
      <c r="C81" s="187" t="s">
        <v>577</v>
      </c>
      <c r="D81" s="187"/>
      <c r="E81" s="76">
        <f aca="true" t="shared" si="12" ref="E81:K81">SUM(E74:E80)</f>
        <v>0.0014</v>
      </c>
      <c r="F81" s="76">
        <f t="shared" si="12"/>
        <v>0</v>
      </c>
      <c r="G81" s="76">
        <f t="shared" si="12"/>
        <v>0.0016</v>
      </c>
      <c r="H81" s="76">
        <f t="shared" si="12"/>
        <v>0</v>
      </c>
      <c r="I81" s="76">
        <f t="shared" si="12"/>
        <v>0</v>
      </c>
      <c r="J81" s="76">
        <f t="shared" si="12"/>
        <v>0</v>
      </c>
      <c r="K81" s="76">
        <f t="shared" si="12"/>
        <v>0.0035</v>
      </c>
    </row>
    <row r="82" spans="1:11" ht="32.25" customHeight="1">
      <c r="A82" s="73" t="s">
        <v>578</v>
      </c>
      <c r="B82" s="188" t="s">
        <v>579</v>
      </c>
      <c r="C82" s="77" t="s">
        <v>410</v>
      </c>
      <c r="D82" s="77" t="s">
        <v>580</v>
      </c>
      <c r="E82" s="75">
        <v>0</v>
      </c>
      <c r="F82" s="75">
        <v>0</v>
      </c>
      <c r="G82" s="75">
        <v>0</v>
      </c>
      <c r="H82" s="75">
        <v>0</v>
      </c>
      <c r="I82" s="75">
        <v>0</v>
      </c>
      <c r="J82" s="75">
        <v>0</v>
      </c>
      <c r="K82" s="75">
        <v>0</v>
      </c>
    </row>
    <row r="83" spans="1:11" ht="39.75" customHeight="1">
      <c r="A83" s="73" t="s">
        <v>581</v>
      </c>
      <c r="B83" s="188"/>
      <c r="C83" s="74" t="s">
        <v>413</v>
      </c>
      <c r="D83" s="74" t="s">
        <v>582</v>
      </c>
      <c r="E83" s="75">
        <v>0.0183</v>
      </c>
      <c r="F83" s="75">
        <v>0</v>
      </c>
      <c r="G83" s="75">
        <v>0.016</v>
      </c>
      <c r="H83" s="75">
        <v>0</v>
      </c>
      <c r="I83" s="75">
        <v>0.0293</v>
      </c>
      <c r="J83" s="75">
        <v>0</v>
      </c>
      <c r="K83" s="75">
        <v>0</v>
      </c>
    </row>
    <row r="84" spans="1:11" ht="30" customHeight="1">
      <c r="A84" s="73" t="s">
        <v>583</v>
      </c>
      <c r="B84" s="188"/>
      <c r="C84" s="74" t="s">
        <v>416</v>
      </c>
      <c r="D84" s="74" t="s">
        <v>584</v>
      </c>
      <c r="E84" s="75">
        <v>0</v>
      </c>
      <c r="F84" s="75">
        <v>0</v>
      </c>
      <c r="G84" s="75">
        <v>0</v>
      </c>
      <c r="H84" s="75">
        <v>0</v>
      </c>
      <c r="I84" s="75">
        <v>0</v>
      </c>
      <c r="J84" s="75">
        <v>0</v>
      </c>
      <c r="K84" s="75">
        <v>0</v>
      </c>
    </row>
    <row r="85" spans="1:11" ht="39.75" customHeight="1">
      <c r="A85" s="73" t="s">
        <v>585</v>
      </c>
      <c r="B85" s="188"/>
      <c r="C85" s="74" t="s">
        <v>419</v>
      </c>
      <c r="D85" s="74" t="s">
        <v>586</v>
      </c>
      <c r="E85" s="75">
        <v>0</v>
      </c>
      <c r="F85" s="75">
        <v>0</v>
      </c>
      <c r="G85" s="75">
        <v>0</v>
      </c>
      <c r="H85" s="75">
        <v>0</v>
      </c>
      <c r="I85" s="75">
        <v>0</v>
      </c>
      <c r="J85" s="75">
        <v>0</v>
      </c>
      <c r="K85" s="75">
        <v>0</v>
      </c>
    </row>
    <row r="86" spans="1:11" ht="49.5" customHeight="1">
      <c r="A86" s="73" t="s">
        <v>587</v>
      </c>
      <c r="B86" s="188"/>
      <c r="C86" s="187" t="s">
        <v>588</v>
      </c>
      <c r="D86" s="187"/>
      <c r="E86" s="76">
        <f aca="true" t="shared" si="13" ref="E86:K86">SUM(E82:E85)</f>
        <v>0.0183</v>
      </c>
      <c r="F86" s="76">
        <f t="shared" si="13"/>
        <v>0</v>
      </c>
      <c r="G86" s="76">
        <f t="shared" si="13"/>
        <v>0.016</v>
      </c>
      <c r="H86" s="76">
        <f t="shared" si="13"/>
        <v>0</v>
      </c>
      <c r="I86" s="76">
        <f t="shared" si="13"/>
        <v>0.0293</v>
      </c>
      <c r="J86" s="76">
        <f t="shared" si="13"/>
        <v>0</v>
      </c>
      <c r="K86" s="76">
        <f t="shared" si="13"/>
        <v>0</v>
      </c>
    </row>
    <row r="87" spans="1:11" ht="39.75" customHeight="1">
      <c r="A87" s="73" t="s">
        <v>589</v>
      </c>
      <c r="B87" s="188" t="s">
        <v>590</v>
      </c>
      <c r="C87" s="77" t="s">
        <v>410</v>
      </c>
      <c r="D87" s="77" t="s">
        <v>591</v>
      </c>
      <c r="E87" s="75">
        <v>0</v>
      </c>
      <c r="F87" s="75">
        <v>0</v>
      </c>
      <c r="G87" s="75">
        <v>0</v>
      </c>
      <c r="H87" s="75">
        <v>0</v>
      </c>
      <c r="I87" s="75">
        <v>0</v>
      </c>
      <c r="J87" s="75">
        <v>0</v>
      </c>
      <c r="K87" s="75">
        <v>0</v>
      </c>
    </row>
    <row r="88" spans="1:11" ht="33.75" customHeight="1">
      <c r="A88" s="73" t="s">
        <v>592</v>
      </c>
      <c r="B88" s="188"/>
      <c r="C88" s="74" t="s">
        <v>413</v>
      </c>
      <c r="D88" s="74" t="s">
        <v>593</v>
      </c>
      <c r="E88" s="75">
        <v>0</v>
      </c>
      <c r="F88" s="75">
        <v>0</v>
      </c>
      <c r="G88" s="75">
        <v>0</v>
      </c>
      <c r="H88" s="75">
        <v>0</v>
      </c>
      <c r="I88" s="75">
        <v>0</v>
      </c>
      <c r="J88" s="75">
        <v>0</v>
      </c>
      <c r="K88" s="75">
        <v>0</v>
      </c>
    </row>
    <row r="89" spans="1:11" ht="30" customHeight="1">
      <c r="A89" s="73" t="s">
        <v>594</v>
      </c>
      <c r="B89" s="188"/>
      <c r="C89" s="74" t="s">
        <v>416</v>
      </c>
      <c r="D89" s="74" t="s">
        <v>595</v>
      </c>
      <c r="E89" s="75">
        <v>0</v>
      </c>
      <c r="F89" s="75">
        <v>0</v>
      </c>
      <c r="G89" s="75">
        <v>0</v>
      </c>
      <c r="H89" s="75">
        <v>0</v>
      </c>
      <c r="I89" s="75">
        <v>0</v>
      </c>
      <c r="J89" s="75">
        <v>0</v>
      </c>
      <c r="K89" s="75">
        <v>0</v>
      </c>
    </row>
    <row r="90" spans="1:11" ht="45.75" customHeight="1">
      <c r="A90" s="73" t="s">
        <v>596</v>
      </c>
      <c r="B90" s="188"/>
      <c r="C90" s="187" t="s">
        <v>597</v>
      </c>
      <c r="D90" s="187"/>
      <c r="E90" s="76">
        <f aca="true" t="shared" si="14" ref="E90:K90">SUM(E87:E89)</f>
        <v>0</v>
      </c>
      <c r="F90" s="76">
        <f t="shared" si="14"/>
        <v>0</v>
      </c>
      <c r="G90" s="76">
        <f t="shared" si="14"/>
        <v>0</v>
      </c>
      <c r="H90" s="76">
        <f t="shared" si="14"/>
        <v>0</v>
      </c>
      <c r="I90" s="76">
        <f t="shared" si="14"/>
        <v>0</v>
      </c>
      <c r="J90" s="76">
        <f t="shared" si="14"/>
        <v>0</v>
      </c>
      <c r="K90" s="76">
        <f t="shared" si="14"/>
        <v>0</v>
      </c>
    </row>
    <row r="91" spans="1:11" ht="44.25" customHeight="1">
      <c r="A91" s="73" t="s">
        <v>598</v>
      </c>
      <c r="B91" s="188" t="s">
        <v>599</v>
      </c>
      <c r="C91" s="77" t="s">
        <v>410</v>
      </c>
      <c r="D91" s="77" t="s">
        <v>600</v>
      </c>
      <c r="E91" s="75">
        <v>0</v>
      </c>
      <c r="F91" s="75">
        <v>0</v>
      </c>
      <c r="G91" s="75">
        <v>0</v>
      </c>
      <c r="H91" s="75">
        <v>0</v>
      </c>
      <c r="I91" s="75">
        <v>0</v>
      </c>
      <c r="J91" s="75">
        <v>0</v>
      </c>
      <c r="K91" s="75">
        <v>0</v>
      </c>
    </row>
    <row r="92" spans="1:11" ht="26.25" customHeight="1">
      <c r="A92" s="73" t="s">
        <v>601</v>
      </c>
      <c r="B92" s="188"/>
      <c r="C92" s="74" t="s">
        <v>413</v>
      </c>
      <c r="D92" s="74" t="s">
        <v>602</v>
      </c>
      <c r="E92" s="75">
        <v>0</v>
      </c>
      <c r="F92" s="75">
        <v>0</v>
      </c>
      <c r="G92" s="75">
        <v>0</v>
      </c>
      <c r="H92" s="75">
        <v>0</v>
      </c>
      <c r="I92" s="75">
        <v>0</v>
      </c>
      <c r="J92" s="75">
        <v>0</v>
      </c>
      <c r="K92" s="75">
        <v>0</v>
      </c>
    </row>
    <row r="93" spans="1:11" ht="52.5" customHeight="1">
      <c r="A93" s="73" t="s">
        <v>603</v>
      </c>
      <c r="B93" s="188"/>
      <c r="C93" s="187" t="s">
        <v>604</v>
      </c>
      <c r="D93" s="187"/>
      <c r="E93" s="76">
        <f aca="true" t="shared" si="15" ref="E93:K93">E91+E92</f>
        <v>0</v>
      </c>
      <c r="F93" s="76">
        <f t="shared" si="15"/>
        <v>0</v>
      </c>
      <c r="G93" s="76">
        <f t="shared" si="15"/>
        <v>0</v>
      </c>
      <c r="H93" s="76">
        <f t="shared" si="15"/>
        <v>0</v>
      </c>
      <c r="I93" s="76">
        <f t="shared" si="15"/>
        <v>0</v>
      </c>
      <c r="J93" s="76">
        <f t="shared" si="15"/>
        <v>0</v>
      </c>
      <c r="K93" s="76">
        <f t="shared" si="15"/>
        <v>0</v>
      </c>
    </row>
    <row r="94" spans="1:11" ht="24" customHeight="1">
      <c r="A94" s="73" t="s">
        <v>605</v>
      </c>
      <c r="B94" s="188" t="s">
        <v>606</v>
      </c>
      <c r="C94" s="77" t="s">
        <v>410</v>
      </c>
      <c r="D94" s="77" t="s">
        <v>607</v>
      </c>
      <c r="E94" s="75">
        <v>0</v>
      </c>
      <c r="F94" s="75">
        <v>0</v>
      </c>
      <c r="G94" s="75">
        <v>0</v>
      </c>
      <c r="H94" s="75">
        <v>0</v>
      </c>
      <c r="I94" s="75">
        <v>0</v>
      </c>
      <c r="J94" s="75">
        <v>0</v>
      </c>
      <c r="K94" s="75">
        <v>0</v>
      </c>
    </row>
    <row r="95" spans="1:11" ht="50.25" customHeight="1">
      <c r="A95" s="73" t="s">
        <v>608</v>
      </c>
      <c r="B95" s="188"/>
      <c r="C95" s="187" t="s">
        <v>609</v>
      </c>
      <c r="D95" s="187"/>
      <c r="E95" s="76">
        <f aca="true" t="shared" si="16" ref="E95:K95">E94</f>
        <v>0</v>
      </c>
      <c r="F95" s="76">
        <f t="shared" si="16"/>
        <v>0</v>
      </c>
      <c r="G95" s="76">
        <f t="shared" si="16"/>
        <v>0</v>
      </c>
      <c r="H95" s="76">
        <f t="shared" si="16"/>
        <v>0</v>
      </c>
      <c r="I95" s="76">
        <f t="shared" si="16"/>
        <v>0</v>
      </c>
      <c r="J95" s="76">
        <f t="shared" si="16"/>
        <v>0</v>
      </c>
      <c r="K95" s="76">
        <f t="shared" si="16"/>
        <v>0</v>
      </c>
    </row>
    <row r="96" spans="1:11" ht="45" customHeight="1">
      <c r="A96" s="73" t="s">
        <v>610</v>
      </c>
      <c r="B96" s="188" t="s">
        <v>611</v>
      </c>
      <c r="C96" s="77" t="s">
        <v>410</v>
      </c>
      <c r="D96" s="77" t="s">
        <v>612</v>
      </c>
      <c r="E96" s="75">
        <v>0</v>
      </c>
      <c r="F96" s="75">
        <v>0</v>
      </c>
      <c r="G96" s="75">
        <v>0</v>
      </c>
      <c r="H96" s="75">
        <v>0</v>
      </c>
      <c r="I96" s="75">
        <v>0</v>
      </c>
      <c r="J96" s="75">
        <v>0</v>
      </c>
      <c r="K96" s="75">
        <v>0</v>
      </c>
    </row>
    <row r="97" spans="1:11" ht="58.5" customHeight="1">
      <c r="A97" s="73" t="s">
        <v>613</v>
      </c>
      <c r="B97" s="188"/>
      <c r="C97" s="187" t="s">
        <v>614</v>
      </c>
      <c r="D97" s="187"/>
      <c r="E97" s="76">
        <f aca="true" t="shared" si="17" ref="E97:K97">E96</f>
        <v>0</v>
      </c>
      <c r="F97" s="76">
        <f t="shared" si="17"/>
        <v>0</v>
      </c>
      <c r="G97" s="76">
        <f t="shared" si="17"/>
        <v>0</v>
      </c>
      <c r="H97" s="76">
        <f t="shared" si="17"/>
        <v>0</v>
      </c>
      <c r="I97" s="76">
        <f t="shared" si="17"/>
        <v>0</v>
      </c>
      <c r="J97" s="76">
        <f t="shared" si="17"/>
        <v>0</v>
      </c>
      <c r="K97" s="76">
        <f t="shared" si="17"/>
        <v>0</v>
      </c>
    </row>
    <row r="98" spans="1:11" ht="38.25" customHeight="1">
      <c r="A98" s="73" t="s">
        <v>615</v>
      </c>
      <c r="B98" s="188" t="s">
        <v>616</v>
      </c>
      <c r="C98" s="77" t="s">
        <v>410</v>
      </c>
      <c r="D98" s="77" t="s">
        <v>617</v>
      </c>
      <c r="E98" s="75">
        <v>0</v>
      </c>
      <c r="F98" s="75">
        <v>0</v>
      </c>
      <c r="G98" s="75">
        <v>0</v>
      </c>
      <c r="H98" s="75">
        <v>0</v>
      </c>
      <c r="I98" s="75">
        <v>0</v>
      </c>
      <c r="J98" s="75">
        <v>0</v>
      </c>
      <c r="K98" s="75">
        <v>0</v>
      </c>
    </row>
    <row r="99" spans="1:11" ht="39.75" customHeight="1">
      <c r="A99" s="73" t="s">
        <v>618</v>
      </c>
      <c r="B99" s="188"/>
      <c r="C99" s="187" t="s">
        <v>619</v>
      </c>
      <c r="D99" s="187"/>
      <c r="E99" s="76">
        <f aca="true" t="shared" si="18" ref="E99:K99">E98</f>
        <v>0</v>
      </c>
      <c r="F99" s="76">
        <f t="shared" si="18"/>
        <v>0</v>
      </c>
      <c r="G99" s="76">
        <f t="shared" si="18"/>
        <v>0</v>
      </c>
      <c r="H99" s="76">
        <f t="shared" si="18"/>
        <v>0</v>
      </c>
      <c r="I99" s="76">
        <f t="shared" si="18"/>
        <v>0</v>
      </c>
      <c r="J99" s="76">
        <f t="shared" si="18"/>
        <v>0</v>
      </c>
      <c r="K99" s="76">
        <f t="shared" si="18"/>
        <v>0</v>
      </c>
    </row>
    <row r="100" spans="1:11" ht="39.75" customHeight="1">
      <c r="A100" s="73" t="s">
        <v>620</v>
      </c>
      <c r="B100" s="188" t="s">
        <v>621</v>
      </c>
      <c r="C100" s="77" t="s">
        <v>410</v>
      </c>
      <c r="D100" s="77" t="s">
        <v>622</v>
      </c>
      <c r="E100" s="75">
        <v>0.1824</v>
      </c>
      <c r="F100" s="75">
        <v>0</v>
      </c>
      <c r="G100" s="75">
        <v>0.1595</v>
      </c>
      <c r="H100" s="75">
        <v>0</v>
      </c>
      <c r="I100" s="75">
        <v>0</v>
      </c>
      <c r="J100" s="75">
        <v>0</v>
      </c>
      <c r="K100" s="75">
        <v>0.3516</v>
      </c>
    </row>
    <row r="101" spans="1:11" ht="39.75" customHeight="1">
      <c r="A101" s="73" t="s">
        <v>623</v>
      </c>
      <c r="B101" s="188"/>
      <c r="C101" s="74" t="s">
        <v>413</v>
      </c>
      <c r="D101" s="74" t="s">
        <v>624</v>
      </c>
      <c r="E101" s="75">
        <v>3.4522</v>
      </c>
      <c r="F101" s="75">
        <v>0</v>
      </c>
      <c r="G101" s="75">
        <v>3.0186</v>
      </c>
      <c r="H101" s="75">
        <v>0</v>
      </c>
      <c r="I101" s="75">
        <v>0</v>
      </c>
      <c r="J101" s="75">
        <v>0</v>
      </c>
      <c r="K101" s="75">
        <v>6.6567</v>
      </c>
    </row>
    <row r="102" spans="1:11" ht="39.75" customHeight="1">
      <c r="A102" s="73" t="s">
        <v>625</v>
      </c>
      <c r="B102" s="188"/>
      <c r="C102" s="74" t="s">
        <v>416</v>
      </c>
      <c r="D102" s="74" t="s">
        <v>626</v>
      </c>
      <c r="E102" s="75">
        <v>0.2075</v>
      </c>
      <c r="F102" s="75">
        <v>0</v>
      </c>
      <c r="G102" s="75">
        <v>0.1814</v>
      </c>
      <c r="H102" s="75">
        <v>0</v>
      </c>
      <c r="I102" s="75">
        <v>0.0379</v>
      </c>
      <c r="J102" s="75">
        <v>0</v>
      </c>
      <c r="K102" s="75">
        <v>0.3544</v>
      </c>
    </row>
    <row r="103" spans="1:11" ht="39.75" customHeight="1">
      <c r="A103" s="73" t="s">
        <v>627</v>
      </c>
      <c r="B103" s="188"/>
      <c r="C103" s="187" t="s">
        <v>628</v>
      </c>
      <c r="D103" s="187"/>
      <c r="E103" s="76">
        <f aca="true" t="shared" si="19" ref="E103:K103">SUM(E100:E102)</f>
        <v>3.8421</v>
      </c>
      <c r="F103" s="76">
        <f t="shared" si="19"/>
        <v>0</v>
      </c>
      <c r="G103" s="76">
        <f t="shared" si="19"/>
        <v>3.3595</v>
      </c>
      <c r="H103" s="76">
        <f t="shared" si="19"/>
        <v>0</v>
      </c>
      <c r="I103" s="76">
        <f t="shared" si="19"/>
        <v>0.0379</v>
      </c>
      <c r="J103" s="76">
        <f t="shared" si="19"/>
        <v>0</v>
      </c>
      <c r="K103" s="76">
        <f t="shared" si="19"/>
        <v>7.3627</v>
      </c>
    </row>
    <row r="104" spans="1:11" ht="39.75" customHeight="1">
      <c r="A104" s="73" t="s">
        <v>629</v>
      </c>
      <c r="B104" s="188" t="s">
        <v>630</v>
      </c>
      <c r="C104" s="77" t="s">
        <v>410</v>
      </c>
      <c r="D104" s="77" t="s">
        <v>631</v>
      </c>
      <c r="E104" s="75">
        <v>0</v>
      </c>
      <c r="F104" s="75">
        <v>0</v>
      </c>
      <c r="G104" s="75">
        <v>0</v>
      </c>
      <c r="H104" s="75">
        <v>0</v>
      </c>
      <c r="I104" s="75">
        <v>0</v>
      </c>
      <c r="J104" s="75">
        <v>0</v>
      </c>
      <c r="K104" s="75">
        <v>0</v>
      </c>
    </row>
    <row r="105" spans="1:11" ht="40.5" customHeight="1">
      <c r="A105" s="73" t="s">
        <v>632</v>
      </c>
      <c r="B105" s="188"/>
      <c r="C105" s="74" t="s">
        <v>413</v>
      </c>
      <c r="D105" s="74" t="s">
        <v>633</v>
      </c>
      <c r="E105" s="75">
        <v>1.1753</v>
      </c>
      <c r="F105" s="75">
        <v>0</v>
      </c>
      <c r="G105" s="75">
        <v>1.0277</v>
      </c>
      <c r="H105" s="75">
        <v>0</v>
      </c>
      <c r="I105" s="75">
        <v>1.8546</v>
      </c>
      <c r="J105" s="75">
        <v>0</v>
      </c>
      <c r="K105" s="75">
        <v>0.031</v>
      </c>
    </row>
    <row r="106" spans="1:11" ht="39.75" customHeight="1">
      <c r="A106" s="73" t="s">
        <v>634</v>
      </c>
      <c r="B106" s="188"/>
      <c r="C106" s="189" t="s">
        <v>635</v>
      </c>
      <c r="D106" s="189"/>
      <c r="E106" s="76">
        <f aca="true" t="shared" si="20" ref="E106:K106">E104+E105</f>
        <v>1.1753</v>
      </c>
      <c r="F106" s="76">
        <f t="shared" si="20"/>
        <v>0</v>
      </c>
      <c r="G106" s="76">
        <f t="shared" si="20"/>
        <v>1.0277</v>
      </c>
      <c r="H106" s="76">
        <f t="shared" si="20"/>
        <v>0</v>
      </c>
      <c r="I106" s="76">
        <f t="shared" si="20"/>
        <v>1.8546</v>
      </c>
      <c r="J106" s="76">
        <f t="shared" si="20"/>
        <v>0</v>
      </c>
      <c r="K106" s="76">
        <f t="shared" si="20"/>
        <v>0.031</v>
      </c>
    </row>
    <row r="107" spans="1:11" ht="39.75" customHeight="1">
      <c r="A107" s="73" t="s">
        <v>636</v>
      </c>
      <c r="B107" s="188" t="s">
        <v>637</v>
      </c>
      <c r="C107" s="77" t="s">
        <v>410</v>
      </c>
      <c r="D107" s="77" t="s">
        <v>638</v>
      </c>
      <c r="E107" s="75">
        <v>15.2991</v>
      </c>
      <c r="F107" s="75">
        <v>0</v>
      </c>
      <c r="G107" s="75">
        <v>13.3776</v>
      </c>
      <c r="H107" s="75">
        <v>0</v>
      </c>
      <c r="I107" s="75">
        <v>0</v>
      </c>
      <c r="J107" s="75">
        <v>0</v>
      </c>
      <c r="K107" s="75">
        <v>29.5008</v>
      </c>
    </row>
    <row r="108" spans="1:11" ht="39.75" customHeight="1">
      <c r="A108" s="73" t="s">
        <v>636</v>
      </c>
      <c r="B108" s="188"/>
      <c r="C108" s="187" t="s">
        <v>639</v>
      </c>
      <c r="D108" s="187"/>
      <c r="E108" s="76">
        <f aca="true" t="shared" si="21" ref="E108:K108">E107</f>
        <v>15.2991</v>
      </c>
      <c r="F108" s="76">
        <f t="shared" si="21"/>
        <v>0</v>
      </c>
      <c r="G108" s="76">
        <f t="shared" si="21"/>
        <v>13.3776</v>
      </c>
      <c r="H108" s="76">
        <f t="shared" si="21"/>
        <v>0</v>
      </c>
      <c r="I108" s="76">
        <f t="shared" si="21"/>
        <v>0</v>
      </c>
      <c r="J108" s="76">
        <f t="shared" si="21"/>
        <v>0</v>
      </c>
      <c r="K108" s="76">
        <f t="shared" si="21"/>
        <v>29.5008</v>
      </c>
    </row>
    <row r="109" spans="1:11" ht="33.75" customHeight="1">
      <c r="A109" s="73" t="s">
        <v>640</v>
      </c>
      <c r="B109" s="188" t="s">
        <v>641</v>
      </c>
      <c r="C109" s="77" t="s">
        <v>410</v>
      </c>
      <c r="D109" s="77" t="s">
        <v>642</v>
      </c>
      <c r="E109" s="75">
        <v>21.0114</v>
      </c>
      <c r="F109" s="75">
        <v>0</v>
      </c>
      <c r="G109" s="75">
        <v>19.3975</v>
      </c>
      <c r="H109" s="75">
        <v>0</v>
      </c>
      <c r="I109" s="75">
        <v>7.9384</v>
      </c>
      <c r="J109" s="75">
        <v>0</v>
      </c>
      <c r="K109" s="75">
        <v>33.2084</v>
      </c>
    </row>
    <row r="110" spans="1:11" ht="39.75" customHeight="1">
      <c r="A110" s="73" t="s">
        <v>643</v>
      </c>
      <c r="B110" s="188"/>
      <c r="C110" s="74" t="s">
        <v>413</v>
      </c>
      <c r="D110" s="74" t="s">
        <v>644</v>
      </c>
      <c r="E110" s="75">
        <v>0</v>
      </c>
      <c r="F110" s="75">
        <v>0</v>
      </c>
      <c r="G110" s="75">
        <v>0</v>
      </c>
      <c r="H110" s="75">
        <v>0</v>
      </c>
      <c r="I110" s="75">
        <v>0</v>
      </c>
      <c r="J110" s="75">
        <v>0</v>
      </c>
      <c r="K110" s="75">
        <v>0</v>
      </c>
    </row>
    <row r="111" spans="1:11" ht="39.75" customHeight="1">
      <c r="A111" s="73" t="s">
        <v>645</v>
      </c>
      <c r="B111" s="188"/>
      <c r="C111" s="187" t="s">
        <v>646</v>
      </c>
      <c r="D111" s="187"/>
      <c r="E111" s="76">
        <f aca="true" t="shared" si="22" ref="E111:K111">E109+E110</f>
        <v>21.0114</v>
      </c>
      <c r="F111" s="76">
        <f t="shared" si="22"/>
        <v>0</v>
      </c>
      <c r="G111" s="76">
        <f t="shared" si="22"/>
        <v>19.3975</v>
      </c>
      <c r="H111" s="76">
        <f t="shared" si="22"/>
        <v>0</v>
      </c>
      <c r="I111" s="76">
        <f t="shared" si="22"/>
        <v>7.9384</v>
      </c>
      <c r="J111" s="76">
        <f t="shared" si="22"/>
        <v>0</v>
      </c>
      <c r="K111" s="76">
        <f t="shared" si="22"/>
        <v>33.2084</v>
      </c>
    </row>
    <row r="112" ht="19.5" customHeight="1">
      <c r="B112" s="78"/>
    </row>
    <row r="113" spans="2:7" s="79" customFormat="1" ht="12.75">
      <c r="B113" s="175"/>
      <c r="C113" s="175"/>
      <c r="D113" s="175"/>
      <c r="E113" s="175"/>
      <c r="F113" s="175"/>
      <c r="G113" s="175"/>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6" right="0.5118055555555556" top="0.7479166666666667" bottom="0.7479166666666667" header="0.5118110236220472" footer="0.5118110236220472"/>
  <pageSetup fitToHeight="11" fitToWidth="1"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9.00390625" style="0" hidden="1" customWidth="1"/>
    <col min="2" max="2" width="15.28125" style="0" customWidth="1"/>
    <col min="4" max="4" width="21.7109375" style="0" customWidth="1"/>
    <col min="5" max="5" width="36.57421875" style="0" customWidth="1"/>
    <col min="6" max="6" width="30.140625" style="0" customWidth="1"/>
    <col min="7" max="7" width="29.140625" style="0" customWidth="1"/>
    <col min="8" max="8" width="28.28125" style="0" customWidth="1"/>
    <col min="9" max="9" width="30.28125" style="0" customWidth="1"/>
  </cols>
  <sheetData>
    <row r="1" spans="1:11" s="14" customFormat="1" ht="12.75" hidden="1">
      <c r="A1" s="14" t="s">
        <v>824</v>
      </c>
      <c r="B1" s="9"/>
      <c r="C1" s="10"/>
      <c r="D1" s="10"/>
      <c r="E1" s="11" t="s">
        <v>1</v>
      </c>
      <c r="F1" s="11" t="s">
        <v>281</v>
      </c>
      <c r="G1" s="14" t="s">
        <v>282</v>
      </c>
      <c r="H1" s="12" t="s">
        <v>283</v>
      </c>
      <c r="I1" s="12" t="s">
        <v>284</v>
      </c>
      <c r="J1" s="12"/>
      <c r="K1" s="13"/>
    </row>
    <row r="2" spans="1:9" s="14" customFormat="1" ht="12.75">
      <c r="A2" s="14" t="s">
        <v>0</v>
      </c>
      <c r="B2" s="9"/>
      <c r="C2" s="10"/>
      <c r="D2" s="10"/>
      <c r="E2" s="11"/>
      <c r="F2" s="11"/>
      <c r="H2" s="12"/>
      <c r="I2" s="13" t="s">
        <v>647</v>
      </c>
    </row>
    <row r="3" spans="2:9" ht="17.25">
      <c r="B3" s="162" t="s">
        <v>86</v>
      </c>
      <c r="C3" s="162"/>
      <c r="D3" s="162"/>
      <c r="E3" s="162"/>
      <c r="F3" s="162"/>
      <c r="G3" s="162"/>
      <c r="H3" s="162"/>
      <c r="I3" s="162"/>
    </row>
    <row r="4" spans="2:9" ht="15">
      <c r="B4" s="164" t="s">
        <v>648</v>
      </c>
      <c r="C4" s="164"/>
      <c r="D4" s="164"/>
      <c r="E4" s="164"/>
      <c r="F4" s="164"/>
      <c r="G4" s="164"/>
      <c r="H4" s="164"/>
      <c r="I4" s="164"/>
    </row>
    <row r="5" spans="1:9" ht="15.75" customHeight="1">
      <c r="A5" t="s">
        <v>88</v>
      </c>
      <c r="B5" s="164" t="s">
        <v>825</v>
      </c>
      <c r="C5" s="164"/>
      <c r="D5" s="164"/>
      <c r="E5" s="164"/>
      <c r="F5" s="164"/>
      <c r="G5" s="164"/>
      <c r="H5" s="164"/>
      <c r="I5" s="164"/>
    </row>
    <row r="6" spans="2:9" ht="12.75">
      <c r="B6" s="185" t="s">
        <v>398</v>
      </c>
      <c r="C6" s="185"/>
      <c r="D6" s="185"/>
      <c r="E6" s="185" t="s">
        <v>649</v>
      </c>
      <c r="F6" s="185"/>
      <c r="G6" s="185"/>
      <c r="H6" s="185"/>
      <c r="I6" s="185"/>
    </row>
    <row r="7" spans="1:9" ht="66">
      <c r="A7" s="80"/>
      <c r="B7" s="185"/>
      <c r="C7" s="185"/>
      <c r="D7" s="185"/>
      <c r="E7" s="81" t="s">
        <v>650</v>
      </c>
      <c r="F7" s="81" t="s">
        <v>651</v>
      </c>
      <c r="G7" s="15" t="s">
        <v>652</v>
      </c>
      <c r="H7" s="81" t="s">
        <v>653</v>
      </c>
      <c r="I7" s="15" t="s">
        <v>654</v>
      </c>
    </row>
    <row r="8" spans="1:9" ht="14.25" customHeight="1">
      <c r="A8" s="73" t="s">
        <v>408</v>
      </c>
      <c r="B8" s="186" t="s">
        <v>409</v>
      </c>
      <c r="C8" s="82" t="s">
        <v>410</v>
      </c>
      <c r="D8" s="82" t="s">
        <v>411</v>
      </c>
      <c r="E8" s="75">
        <v>104.9198</v>
      </c>
      <c r="F8" s="75">
        <v>100</v>
      </c>
      <c r="G8" s="75">
        <v>57.6832</v>
      </c>
      <c r="H8" s="75">
        <v>66.3017</v>
      </c>
      <c r="I8" s="75">
        <v>24.8481</v>
      </c>
    </row>
    <row r="9" spans="1:9" ht="13.5">
      <c r="A9" s="73" t="s">
        <v>412</v>
      </c>
      <c r="B9" s="186"/>
      <c r="C9" s="82" t="s">
        <v>413</v>
      </c>
      <c r="D9" s="82" t="s">
        <v>414</v>
      </c>
      <c r="E9" s="75">
        <v>104.408</v>
      </c>
      <c r="F9" s="75">
        <v>99.863</v>
      </c>
      <c r="G9" s="75">
        <v>94.9843</v>
      </c>
      <c r="H9" s="75">
        <v>95.1919</v>
      </c>
      <c r="I9" s="75">
        <v>91.0067</v>
      </c>
    </row>
    <row r="10" spans="1:9" ht="54.75">
      <c r="A10" s="73" t="s">
        <v>415</v>
      </c>
      <c r="B10" s="186"/>
      <c r="C10" s="82" t="s">
        <v>416</v>
      </c>
      <c r="D10" s="82" t="s">
        <v>417</v>
      </c>
      <c r="E10" s="75">
        <v>132.0207</v>
      </c>
      <c r="F10" s="75">
        <v>100</v>
      </c>
      <c r="G10" s="75">
        <v>82.4087</v>
      </c>
      <c r="H10" s="75">
        <v>77.0298</v>
      </c>
      <c r="I10" s="75">
        <v>97.9405</v>
      </c>
    </row>
    <row r="11" spans="1:9" ht="27">
      <c r="A11" s="73" t="s">
        <v>418</v>
      </c>
      <c r="B11" s="186"/>
      <c r="C11" s="82" t="s">
        <v>419</v>
      </c>
      <c r="D11" s="82" t="s">
        <v>420</v>
      </c>
      <c r="E11" s="75">
        <v>121.8906</v>
      </c>
      <c r="F11" s="75">
        <v>99.9799</v>
      </c>
      <c r="G11" s="75">
        <v>63.4724</v>
      </c>
      <c r="H11" s="75">
        <v>62.1579</v>
      </c>
      <c r="I11" s="75">
        <v>65.8006</v>
      </c>
    </row>
    <row r="12" spans="1:9" ht="27">
      <c r="A12" s="73" t="s">
        <v>421</v>
      </c>
      <c r="B12" s="186"/>
      <c r="C12" s="82" t="s">
        <v>422</v>
      </c>
      <c r="D12" s="82" t="s">
        <v>423</v>
      </c>
      <c r="E12" s="75">
        <v>96.4113</v>
      </c>
      <c r="F12" s="75">
        <v>88.0994</v>
      </c>
      <c r="G12" s="75">
        <v>69.9936</v>
      </c>
      <c r="H12" s="75">
        <v>84.7152</v>
      </c>
      <c r="I12" s="75">
        <v>35.9012</v>
      </c>
    </row>
    <row r="13" spans="1:9" ht="13.5">
      <c r="A13" s="73" t="s">
        <v>424</v>
      </c>
      <c r="B13" s="186"/>
      <c r="C13" s="82" t="s">
        <v>425</v>
      </c>
      <c r="D13" s="82" t="s">
        <v>426</v>
      </c>
      <c r="E13" s="75">
        <v>111.4013</v>
      </c>
      <c r="F13" s="75">
        <v>100</v>
      </c>
      <c r="G13" s="75">
        <v>83.4589</v>
      </c>
      <c r="H13" s="75">
        <v>83.0295</v>
      </c>
      <c r="I13" s="75">
        <v>85.9366</v>
      </c>
    </row>
    <row r="14" spans="1:9" ht="41.25">
      <c r="A14" s="73" t="s">
        <v>427</v>
      </c>
      <c r="B14" s="186"/>
      <c r="C14" s="82" t="s">
        <v>428</v>
      </c>
      <c r="D14" s="82" t="s">
        <v>429</v>
      </c>
      <c r="E14" s="75">
        <v>105.0006</v>
      </c>
      <c r="F14" s="75">
        <v>100</v>
      </c>
      <c r="G14" s="75">
        <v>91.0684</v>
      </c>
      <c r="H14" s="75">
        <v>92.2199</v>
      </c>
      <c r="I14" s="75">
        <v>75.691</v>
      </c>
    </row>
    <row r="15" spans="1:9" ht="27">
      <c r="A15" s="73" t="s">
        <v>430</v>
      </c>
      <c r="B15" s="186"/>
      <c r="C15" s="82" t="s">
        <v>431</v>
      </c>
      <c r="D15" s="82" t="s">
        <v>432</v>
      </c>
      <c r="E15" s="75">
        <v>133.9249</v>
      </c>
      <c r="F15" s="75">
        <v>100</v>
      </c>
      <c r="G15" s="75">
        <v>55.1508</v>
      </c>
      <c r="H15" s="75">
        <v>47.7992</v>
      </c>
      <c r="I15" s="75">
        <v>65.8217</v>
      </c>
    </row>
    <row r="16" spans="1:9" ht="41.25">
      <c r="A16" s="73" t="s">
        <v>433</v>
      </c>
      <c r="B16" s="186"/>
      <c r="C16" s="82" t="s">
        <v>434</v>
      </c>
      <c r="D16" s="82" t="s">
        <v>435</v>
      </c>
      <c r="E16" s="75">
        <v>0</v>
      </c>
      <c r="F16" s="75">
        <v>0</v>
      </c>
      <c r="G16" s="75">
        <v>0</v>
      </c>
      <c r="H16" s="75">
        <v>0</v>
      </c>
      <c r="I16" s="75">
        <v>0</v>
      </c>
    </row>
    <row r="17" spans="1:9" ht="13.5">
      <c r="A17" s="73" t="s">
        <v>436</v>
      </c>
      <c r="B17" s="186"/>
      <c r="C17" s="82" t="s">
        <v>437</v>
      </c>
      <c r="D17" s="82" t="s">
        <v>438</v>
      </c>
      <c r="E17" s="75">
        <v>108.5725</v>
      </c>
      <c r="F17" s="75">
        <v>100</v>
      </c>
      <c r="G17" s="75">
        <v>98.994</v>
      </c>
      <c r="H17" s="75">
        <v>99.4364</v>
      </c>
      <c r="I17" s="75">
        <v>95.1002</v>
      </c>
    </row>
    <row r="18" spans="1:9" ht="13.5">
      <c r="A18" s="73" t="s">
        <v>439</v>
      </c>
      <c r="B18" s="186"/>
      <c r="C18" s="82" t="s">
        <v>440</v>
      </c>
      <c r="D18" s="82" t="s">
        <v>441</v>
      </c>
      <c r="E18" s="75">
        <v>117.9014</v>
      </c>
      <c r="F18" s="75">
        <v>100</v>
      </c>
      <c r="G18" s="75">
        <v>48.0161</v>
      </c>
      <c r="H18" s="75">
        <v>35.4609</v>
      </c>
      <c r="I18" s="75">
        <v>66.9606</v>
      </c>
    </row>
    <row r="19" spans="1:9" ht="48.75" customHeight="1">
      <c r="A19" s="73" t="s">
        <v>442</v>
      </c>
      <c r="B19" s="186"/>
      <c r="C19" s="190" t="s">
        <v>443</v>
      </c>
      <c r="D19" s="190"/>
      <c r="E19" s="83">
        <v>113.4178</v>
      </c>
      <c r="F19" s="83">
        <v>99.8917</v>
      </c>
      <c r="G19" s="83">
        <v>73.9394</v>
      </c>
      <c r="H19" s="83">
        <v>75.3499</v>
      </c>
      <c r="I19" s="83">
        <v>68.8716</v>
      </c>
    </row>
    <row r="20" spans="1:9" ht="14.25" customHeight="1">
      <c r="A20" s="73" t="s">
        <v>444</v>
      </c>
      <c r="B20" s="191" t="s">
        <v>445</v>
      </c>
      <c r="C20" s="84" t="s">
        <v>410</v>
      </c>
      <c r="D20" s="84" t="s">
        <v>446</v>
      </c>
      <c r="E20" s="75">
        <v>100.8711</v>
      </c>
      <c r="F20" s="75">
        <v>100</v>
      </c>
      <c r="G20" s="75">
        <v>34.8286</v>
      </c>
      <c r="H20" s="75">
        <v>51.6946</v>
      </c>
      <c r="I20" s="75">
        <v>3.6533</v>
      </c>
    </row>
    <row r="21" spans="1:9" ht="27">
      <c r="A21" s="73" t="s">
        <v>447</v>
      </c>
      <c r="B21" s="191"/>
      <c r="C21" s="82" t="s">
        <v>413</v>
      </c>
      <c r="D21" s="82" t="s">
        <v>448</v>
      </c>
      <c r="E21" s="75">
        <v>0</v>
      </c>
      <c r="F21" s="75">
        <v>0</v>
      </c>
      <c r="G21" s="75">
        <v>0</v>
      </c>
      <c r="H21" s="75">
        <v>0</v>
      </c>
      <c r="I21" s="75">
        <v>0</v>
      </c>
    </row>
    <row r="22" spans="1:9" ht="50.25" customHeight="1">
      <c r="A22" s="73" t="s">
        <v>449</v>
      </c>
      <c r="B22" s="191"/>
      <c r="C22" s="190" t="s">
        <v>450</v>
      </c>
      <c r="D22" s="190"/>
      <c r="E22" s="83">
        <v>100.8711</v>
      </c>
      <c r="F22" s="83">
        <v>100</v>
      </c>
      <c r="G22" s="83">
        <v>34.8286</v>
      </c>
      <c r="H22" s="83">
        <v>51.6946</v>
      </c>
      <c r="I22" s="83">
        <v>3.6533</v>
      </c>
    </row>
    <row r="23" spans="1:9" ht="24" customHeight="1">
      <c r="A23" s="73" t="s">
        <v>451</v>
      </c>
      <c r="B23" s="188" t="s">
        <v>452</v>
      </c>
      <c r="C23" s="84" t="s">
        <v>410</v>
      </c>
      <c r="D23" s="84" t="s">
        <v>453</v>
      </c>
      <c r="E23" s="75">
        <v>121.7569</v>
      </c>
      <c r="F23" s="75">
        <v>100</v>
      </c>
      <c r="G23" s="75">
        <v>84.8399</v>
      </c>
      <c r="H23" s="75">
        <v>81.1102</v>
      </c>
      <c r="I23" s="75">
        <v>95.8808</v>
      </c>
    </row>
    <row r="24" spans="1:9" ht="27">
      <c r="A24" s="73" t="s">
        <v>454</v>
      </c>
      <c r="B24" s="188"/>
      <c r="C24" s="82" t="s">
        <v>413</v>
      </c>
      <c r="D24" s="82" t="s">
        <v>455</v>
      </c>
      <c r="E24" s="75">
        <v>0</v>
      </c>
      <c r="F24" s="75">
        <v>0</v>
      </c>
      <c r="G24" s="75">
        <v>0</v>
      </c>
      <c r="H24" s="75">
        <v>0</v>
      </c>
      <c r="I24" s="75">
        <v>0</v>
      </c>
    </row>
    <row r="25" spans="1:9" ht="37.5" customHeight="1">
      <c r="A25" s="73" t="s">
        <v>456</v>
      </c>
      <c r="B25" s="188"/>
      <c r="C25" s="190" t="s">
        <v>457</v>
      </c>
      <c r="D25" s="190"/>
      <c r="E25" s="83">
        <v>121.7569</v>
      </c>
      <c r="F25" s="83">
        <v>100</v>
      </c>
      <c r="G25" s="83">
        <v>84.8399</v>
      </c>
      <c r="H25" s="83">
        <v>81.1102</v>
      </c>
      <c r="I25" s="83">
        <v>95.8808</v>
      </c>
    </row>
    <row r="26" spans="1:9" ht="14.25" customHeight="1">
      <c r="A26" s="73" t="s">
        <v>458</v>
      </c>
      <c r="B26" s="188" t="s">
        <v>459</v>
      </c>
      <c r="C26" s="84" t="s">
        <v>410</v>
      </c>
      <c r="D26" s="84" t="s">
        <v>460</v>
      </c>
      <c r="E26" s="75">
        <v>119.7225</v>
      </c>
      <c r="F26" s="75">
        <v>100</v>
      </c>
      <c r="G26" s="75">
        <v>62.2538</v>
      </c>
      <c r="H26" s="75">
        <v>77.7805</v>
      </c>
      <c r="I26" s="75">
        <v>47.6286</v>
      </c>
    </row>
    <row r="27" spans="1:9" ht="27">
      <c r="A27" s="73" t="s">
        <v>461</v>
      </c>
      <c r="B27" s="188"/>
      <c r="C27" s="82" t="s">
        <v>413</v>
      </c>
      <c r="D27" s="82" t="s">
        <v>462</v>
      </c>
      <c r="E27" s="75">
        <v>24.5775</v>
      </c>
      <c r="F27" s="75">
        <v>26.6646</v>
      </c>
      <c r="G27" s="75">
        <v>11.721</v>
      </c>
      <c r="H27" s="75">
        <v>51.8283</v>
      </c>
      <c r="I27" s="75">
        <v>5.9986</v>
      </c>
    </row>
    <row r="28" spans="1:9" ht="13.5">
      <c r="A28" s="73" t="s">
        <v>463</v>
      </c>
      <c r="B28" s="188"/>
      <c r="C28" s="82" t="s">
        <v>416</v>
      </c>
      <c r="D28" s="82" t="s">
        <v>464</v>
      </c>
      <c r="E28" s="75">
        <v>0</v>
      </c>
      <c r="F28" s="75">
        <v>0</v>
      </c>
      <c r="G28" s="75">
        <v>0</v>
      </c>
      <c r="H28" s="75">
        <v>0</v>
      </c>
      <c r="I28" s="75">
        <v>0</v>
      </c>
    </row>
    <row r="29" spans="1:9" ht="13.5">
      <c r="A29" s="73" t="s">
        <v>465</v>
      </c>
      <c r="B29" s="188"/>
      <c r="C29" s="82" t="s">
        <v>419</v>
      </c>
      <c r="D29" s="82" t="s">
        <v>466</v>
      </c>
      <c r="E29" s="75">
        <v>0</v>
      </c>
      <c r="F29" s="75">
        <v>0</v>
      </c>
      <c r="G29" s="75">
        <v>0</v>
      </c>
      <c r="H29" s="75">
        <v>0</v>
      </c>
      <c r="I29" s="75">
        <v>0</v>
      </c>
    </row>
    <row r="30" spans="1:9" ht="27">
      <c r="A30" s="73" t="s">
        <v>467</v>
      </c>
      <c r="B30" s="188"/>
      <c r="C30" s="82" t="s">
        <v>422</v>
      </c>
      <c r="D30" s="82" t="s">
        <v>468</v>
      </c>
      <c r="E30" s="75">
        <v>0</v>
      </c>
      <c r="F30" s="75">
        <v>0</v>
      </c>
      <c r="G30" s="75">
        <v>0</v>
      </c>
      <c r="H30" s="75">
        <v>0</v>
      </c>
      <c r="I30" s="75">
        <v>0</v>
      </c>
    </row>
    <row r="31" spans="1:9" ht="27">
      <c r="A31" s="73" t="s">
        <v>469</v>
      </c>
      <c r="B31" s="188"/>
      <c r="C31" s="82" t="s">
        <v>425</v>
      </c>
      <c r="D31" s="82" t="s">
        <v>470</v>
      </c>
      <c r="E31" s="75">
        <v>114.8307</v>
      </c>
      <c r="F31" s="75">
        <v>100</v>
      </c>
      <c r="G31" s="75">
        <v>71.5836</v>
      </c>
      <c r="H31" s="75">
        <v>69.2238</v>
      </c>
      <c r="I31" s="75">
        <v>81.9259</v>
      </c>
    </row>
    <row r="32" spans="1:9" ht="13.5">
      <c r="A32" s="73" t="s">
        <v>471</v>
      </c>
      <c r="B32" s="188"/>
      <c r="C32" s="82" t="s">
        <v>428</v>
      </c>
      <c r="D32" s="82" t="s">
        <v>472</v>
      </c>
      <c r="E32" s="75">
        <v>120.3084</v>
      </c>
      <c r="F32" s="75">
        <v>100</v>
      </c>
      <c r="G32" s="75">
        <v>40.1944</v>
      </c>
      <c r="H32" s="75">
        <v>34.6631</v>
      </c>
      <c r="I32" s="75">
        <v>55.0052</v>
      </c>
    </row>
    <row r="33" spans="1:9" ht="42" customHeight="1">
      <c r="A33" s="73" t="s">
        <v>473</v>
      </c>
      <c r="B33" s="188"/>
      <c r="C33" s="190" t="s">
        <v>474</v>
      </c>
      <c r="D33" s="190"/>
      <c r="E33" s="83">
        <v>61.8454</v>
      </c>
      <c r="F33" s="83">
        <v>58.2718</v>
      </c>
      <c r="G33" s="83">
        <v>31.8545</v>
      </c>
      <c r="H33" s="83">
        <v>57.8635</v>
      </c>
      <c r="I33" s="83">
        <v>15.6601</v>
      </c>
    </row>
    <row r="34" spans="1:9" ht="24" customHeight="1">
      <c r="A34" s="73" t="s">
        <v>475</v>
      </c>
      <c r="B34" s="188" t="s">
        <v>476</v>
      </c>
      <c r="C34" s="84" t="s">
        <v>410</v>
      </c>
      <c r="D34" s="84" t="s">
        <v>477</v>
      </c>
      <c r="E34" s="75">
        <v>100</v>
      </c>
      <c r="F34" s="75">
        <v>12811.3233</v>
      </c>
      <c r="G34" s="75">
        <v>100</v>
      </c>
      <c r="H34" s="75">
        <v>100</v>
      </c>
      <c r="I34" s="75">
        <v>0</v>
      </c>
    </row>
    <row r="35" spans="1:9" ht="41.25">
      <c r="A35" s="73" t="s">
        <v>478</v>
      </c>
      <c r="B35" s="188"/>
      <c r="C35" s="82" t="s">
        <v>413</v>
      </c>
      <c r="D35" s="82" t="s">
        <v>479</v>
      </c>
      <c r="E35" s="75">
        <v>104.4334</v>
      </c>
      <c r="F35" s="75">
        <v>100</v>
      </c>
      <c r="G35" s="75">
        <v>18.7551</v>
      </c>
      <c r="H35" s="75">
        <v>18.3538</v>
      </c>
      <c r="I35" s="75">
        <v>100</v>
      </c>
    </row>
    <row r="36" spans="1:9" ht="47.25" customHeight="1">
      <c r="A36" s="73" t="s">
        <v>480</v>
      </c>
      <c r="B36" s="188"/>
      <c r="C36" s="190" t="s">
        <v>481</v>
      </c>
      <c r="D36" s="190"/>
      <c r="E36" s="83">
        <v>100.1263</v>
      </c>
      <c r="F36" s="83">
        <v>1276.4073</v>
      </c>
      <c r="G36" s="83">
        <v>26.8179</v>
      </c>
      <c r="H36" s="83">
        <v>26.4924</v>
      </c>
      <c r="I36" s="83">
        <v>100</v>
      </c>
    </row>
    <row r="37" spans="1:9" ht="14.25" customHeight="1">
      <c r="A37" s="73" t="s">
        <v>482</v>
      </c>
      <c r="B37" s="188" t="s">
        <v>483</v>
      </c>
      <c r="C37" s="84" t="s">
        <v>410</v>
      </c>
      <c r="D37" s="84" t="s">
        <v>484</v>
      </c>
      <c r="E37" s="75">
        <v>110.3071</v>
      </c>
      <c r="F37" s="75">
        <v>2792.4858</v>
      </c>
      <c r="G37" s="75">
        <v>94.6976</v>
      </c>
      <c r="H37" s="75">
        <v>100</v>
      </c>
      <c r="I37" s="75">
        <v>64.699</v>
      </c>
    </row>
    <row r="38" spans="1:9" ht="13.5">
      <c r="A38" s="73" t="s">
        <v>485</v>
      </c>
      <c r="B38" s="188"/>
      <c r="C38" s="82" t="s">
        <v>413</v>
      </c>
      <c r="D38" s="82" t="s">
        <v>486</v>
      </c>
      <c r="E38" s="75">
        <v>0</v>
      </c>
      <c r="F38" s="75">
        <v>0</v>
      </c>
      <c r="G38" s="75">
        <v>0</v>
      </c>
      <c r="H38" s="75">
        <v>0</v>
      </c>
      <c r="I38" s="75">
        <v>0</v>
      </c>
    </row>
    <row r="39" spans="1:9" ht="42" customHeight="1">
      <c r="A39" s="73" t="s">
        <v>487</v>
      </c>
      <c r="B39" s="188"/>
      <c r="C39" s="190" t="s">
        <v>488</v>
      </c>
      <c r="D39" s="190"/>
      <c r="E39" s="83">
        <v>110.3071</v>
      </c>
      <c r="F39" s="83">
        <v>2792.4858</v>
      </c>
      <c r="G39" s="83">
        <v>94.6976</v>
      </c>
      <c r="H39" s="83">
        <v>100</v>
      </c>
      <c r="I39" s="83">
        <v>64.699</v>
      </c>
    </row>
    <row r="40" spans="1:9" ht="24" customHeight="1">
      <c r="A40" s="73" t="s">
        <v>489</v>
      </c>
      <c r="B40" s="188" t="s">
        <v>490</v>
      </c>
      <c r="C40" s="84" t="s">
        <v>410</v>
      </c>
      <c r="D40" s="84" t="s">
        <v>491</v>
      </c>
      <c r="E40" s="75">
        <v>143.0804</v>
      </c>
      <c r="F40" s="75">
        <v>100</v>
      </c>
      <c r="G40" s="75">
        <v>42.2858</v>
      </c>
      <c r="H40" s="75">
        <v>26.8182</v>
      </c>
      <c r="I40" s="75">
        <v>60.0234</v>
      </c>
    </row>
    <row r="41" spans="1:9" ht="35.25" customHeight="1">
      <c r="A41" s="73" t="s">
        <v>492</v>
      </c>
      <c r="B41" s="188"/>
      <c r="C41" s="190" t="s">
        <v>493</v>
      </c>
      <c r="D41" s="190"/>
      <c r="E41" s="76">
        <f>E40</f>
        <v>143.0804</v>
      </c>
      <c r="F41" s="76">
        <f>F40</f>
        <v>100</v>
      </c>
      <c r="G41" s="76">
        <f>G40</f>
        <v>42.2858</v>
      </c>
      <c r="H41" s="76">
        <f>H40</f>
        <v>26.8182</v>
      </c>
      <c r="I41" s="76">
        <f>I40</f>
        <v>60.0234</v>
      </c>
    </row>
    <row r="42" spans="1:9" ht="24" customHeight="1">
      <c r="A42" s="73" t="s">
        <v>494</v>
      </c>
      <c r="B42" s="188" t="s">
        <v>495</v>
      </c>
      <c r="C42" s="84" t="s">
        <v>410</v>
      </c>
      <c r="D42" s="84" t="s">
        <v>496</v>
      </c>
      <c r="E42" s="75">
        <v>100.6308</v>
      </c>
      <c r="F42" s="75">
        <v>104.7819</v>
      </c>
      <c r="G42" s="75">
        <v>48.0478</v>
      </c>
      <c r="H42" s="75">
        <v>48.7599</v>
      </c>
      <c r="I42" s="75">
        <v>42.9081</v>
      </c>
    </row>
    <row r="43" spans="1:9" ht="54.75">
      <c r="A43" s="73" t="s">
        <v>497</v>
      </c>
      <c r="B43" s="188"/>
      <c r="C43" s="82" t="s">
        <v>413</v>
      </c>
      <c r="D43" s="82" t="s">
        <v>498</v>
      </c>
      <c r="E43" s="75">
        <v>99.9999</v>
      </c>
      <c r="F43" s="75">
        <v>99.9999</v>
      </c>
      <c r="G43" s="75">
        <v>0</v>
      </c>
      <c r="H43" s="75">
        <v>0</v>
      </c>
      <c r="I43" s="75">
        <v>0</v>
      </c>
    </row>
    <row r="44" spans="1:9" ht="50.25" customHeight="1">
      <c r="A44" s="73" t="s">
        <v>499</v>
      </c>
      <c r="B44" s="188"/>
      <c r="C44" s="190" t="s">
        <v>500</v>
      </c>
      <c r="D44" s="190"/>
      <c r="E44" s="83">
        <v>100.6056</v>
      </c>
      <c r="F44" s="83">
        <v>104.594</v>
      </c>
      <c r="G44" s="83">
        <v>35.7479</v>
      </c>
      <c r="H44" s="83">
        <v>48.7599</v>
      </c>
      <c r="I44" s="83">
        <v>11.2108</v>
      </c>
    </row>
    <row r="45" spans="1:9" ht="14.25" customHeight="1">
      <c r="A45" s="73" t="s">
        <v>501</v>
      </c>
      <c r="B45" s="188" t="s">
        <v>502</v>
      </c>
      <c r="C45" s="84" t="s">
        <v>410</v>
      </c>
      <c r="D45" s="84" t="s">
        <v>503</v>
      </c>
      <c r="E45" s="75">
        <v>112.5</v>
      </c>
      <c r="F45" s="75">
        <v>100</v>
      </c>
      <c r="G45" s="75">
        <v>84.7328</v>
      </c>
      <c r="H45" s="75">
        <v>100</v>
      </c>
      <c r="I45" s="75">
        <v>42.8571</v>
      </c>
    </row>
    <row r="46" spans="1:9" ht="27">
      <c r="A46" s="73" t="s">
        <v>504</v>
      </c>
      <c r="B46" s="188"/>
      <c r="C46" s="82" t="s">
        <v>413</v>
      </c>
      <c r="D46" s="82" t="s">
        <v>505</v>
      </c>
      <c r="E46" s="75">
        <v>103.265</v>
      </c>
      <c r="F46" s="75">
        <v>283.093</v>
      </c>
      <c r="G46" s="75">
        <v>95.322</v>
      </c>
      <c r="H46" s="75">
        <v>95.2817</v>
      </c>
      <c r="I46" s="75">
        <v>95.6905</v>
      </c>
    </row>
    <row r="47" spans="1:9" ht="13.5">
      <c r="A47" s="73" t="s">
        <v>506</v>
      </c>
      <c r="B47" s="188"/>
      <c r="C47" s="82" t="s">
        <v>416</v>
      </c>
      <c r="D47" s="82" t="s">
        <v>507</v>
      </c>
      <c r="E47" s="75">
        <v>116.1086</v>
      </c>
      <c r="F47" s="75">
        <v>100</v>
      </c>
      <c r="G47" s="75">
        <v>92.1269</v>
      </c>
      <c r="H47" s="75">
        <v>92.5834</v>
      </c>
      <c r="I47" s="75">
        <v>89.3133</v>
      </c>
    </row>
    <row r="48" spans="1:9" ht="13.5">
      <c r="A48" s="73" t="s">
        <v>508</v>
      </c>
      <c r="B48" s="188"/>
      <c r="C48" s="82" t="s">
        <v>419</v>
      </c>
      <c r="D48" s="82" t="s">
        <v>509</v>
      </c>
      <c r="E48" s="75">
        <v>104.2065</v>
      </c>
      <c r="F48" s="75">
        <v>201.9211</v>
      </c>
      <c r="G48" s="75">
        <v>73.5233</v>
      </c>
      <c r="H48" s="75">
        <v>72.294</v>
      </c>
      <c r="I48" s="75">
        <v>83.7687</v>
      </c>
    </row>
    <row r="49" spans="1:9" ht="54.75">
      <c r="A49" s="73" t="s">
        <v>510</v>
      </c>
      <c r="B49" s="188"/>
      <c r="C49" s="82" t="s">
        <v>422</v>
      </c>
      <c r="D49" s="82" t="s">
        <v>511</v>
      </c>
      <c r="E49" s="75">
        <v>100</v>
      </c>
      <c r="F49" s="75">
        <v>100</v>
      </c>
      <c r="G49" s="75">
        <v>0</v>
      </c>
      <c r="H49" s="75">
        <v>0</v>
      </c>
      <c r="I49" s="75">
        <v>0</v>
      </c>
    </row>
    <row r="50" spans="1:9" ht="27">
      <c r="A50" s="73" t="s">
        <v>512</v>
      </c>
      <c r="B50" s="188"/>
      <c r="C50" s="82" t="s">
        <v>425</v>
      </c>
      <c r="D50" s="82" t="s">
        <v>513</v>
      </c>
      <c r="E50" s="75">
        <v>0</v>
      </c>
      <c r="F50" s="75">
        <v>0</v>
      </c>
      <c r="G50" s="75">
        <v>0</v>
      </c>
      <c r="H50" s="75">
        <v>0</v>
      </c>
      <c r="I50" s="75">
        <v>0</v>
      </c>
    </row>
    <row r="51" spans="1:9" ht="41.25">
      <c r="A51" s="73" t="s">
        <v>514</v>
      </c>
      <c r="B51" s="188"/>
      <c r="C51" s="82" t="s">
        <v>428</v>
      </c>
      <c r="D51" s="82" t="s">
        <v>515</v>
      </c>
      <c r="E51" s="75">
        <v>0</v>
      </c>
      <c r="F51" s="75">
        <v>0</v>
      </c>
      <c r="G51" s="75">
        <v>0</v>
      </c>
      <c r="H51" s="75">
        <v>0</v>
      </c>
      <c r="I51" s="75">
        <v>0</v>
      </c>
    </row>
    <row r="52" spans="1:9" ht="41.25">
      <c r="A52" s="73" t="s">
        <v>516</v>
      </c>
      <c r="B52" s="188"/>
      <c r="C52" s="82" t="s">
        <v>431</v>
      </c>
      <c r="D52" s="82" t="s">
        <v>517</v>
      </c>
      <c r="E52" s="75">
        <v>0</v>
      </c>
      <c r="F52" s="75">
        <v>0</v>
      </c>
      <c r="G52" s="75">
        <v>0</v>
      </c>
      <c r="H52" s="75">
        <v>0</v>
      </c>
      <c r="I52" s="75">
        <v>0</v>
      </c>
    </row>
    <row r="53" spans="1:9" ht="53.25" customHeight="1">
      <c r="A53" s="73" t="s">
        <v>518</v>
      </c>
      <c r="B53" s="188"/>
      <c r="C53" s="190" t="s">
        <v>519</v>
      </c>
      <c r="D53" s="190"/>
      <c r="E53" s="83">
        <v>108.8466</v>
      </c>
      <c r="F53" s="83">
        <v>141.464</v>
      </c>
      <c r="G53" s="83">
        <v>85.2165</v>
      </c>
      <c r="H53" s="83">
        <v>84.8681</v>
      </c>
      <c r="I53" s="83">
        <v>87.6145</v>
      </c>
    </row>
    <row r="54" spans="1:9" ht="14.25" customHeight="1">
      <c r="A54" s="73" t="s">
        <v>520</v>
      </c>
      <c r="B54" s="188" t="s">
        <v>521</v>
      </c>
      <c r="C54" s="84" t="s">
        <v>410</v>
      </c>
      <c r="D54" s="84" t="s">
        <v>522</v>
      </c>
      <c r="E54" s="75">
        <v>0</v>
      </c>
      <c r="F54" s="75">
        <v>0</v>
      </c>
      <c r="G54" s="75">
        <v>0</v>
      </c>
      <c r="H54" s="75">
        <v>0</v>
      </c>
      <c r="I54" s="75">
        <v>0</v>
      </c>
    </row>
    <row r="55" spans="1:9" ht="13.5">
      <c r="A55" s="73" t="s">
        <v>523</v>
      </c>
      <c r="B55" s="188"/>
      <c r="C55" s="82" t="s">
        <v>413</v>
      </c>
      <c r="D55" s="82" t="s">
        <v>524</v>
      </c>
      <c r="E55" s="75">
        <v>0</v>
      </c>
      <c r="F55" s="75">
        <v>0</v>
      </c>
      <c r="G55" s="75">
        <v>0</v>
      </c>
      <c r="H55" s="75">
        <v>0</v>
      </c>
      <c r="I55" s="75">
        <v>0</v>
      </c>
    </row>
    <row r="56" spans="1:9" ht="13.5">
      <c r="A56" s="73" t="s">
        <v>525</v>
      </c>
      <c r="B56" s="188"/>
      <c r="C56" s="82" t="s">
        <v>416</v>
      </c>
      <c r="D56" s="82" t="s">
        <v>526</v>
      </c>
      <c r="E56" s="75">
        <v>0</v>
      </c>
      <c r="F56" s="75">
        <v>0</v>
      </c>
      <c r="G56" s="75">
        <v>0</v>
      </c>
      <c r="H56" s="75">
        <v>0</v>
      </c>
      <c r="I56" s="75">
        <v>0</v>
      </c>
    </row>
    <row r="57" spans="1:9" ht="27">
      <c r="A57" s="73" t="s">
        <v>527</v>
      </c>
      <c r="B57" s="188"/>
      <c r="C57" s="82" t="s">
        <v>419</v>
      </c>
      <c r="D57" s="82" t="s">
        <v>528</v>
      </c>
      <c r="E57" s="75">
        <v>0</v>
      </c>
      <c r="F57" s="75">
        <v>0</v>
      </c>
      <c r="G57" s="75">
        <v>0</v>
      </c>
      <c r="H57" s="75">
        <v>0</v>
      </c>
      <c r="I57" s="75">
        <v>0</v>
      </c>
    </row>
    <row r="58" spans="1:9" ht="27">
      <c r="A58" s="73" t="s">
        <v>529</v>
      </c>
      <c r="B58" s="188"/>
      <c r="C58" s="82" t="s">
        <v>422</v>
      </c>
      <c r="D58" s="82" t="s">
        <v>530</v>
      </c>
      <c r="E58" s="75">
        <v>100.7425</v>
      </c>
      <c r="F58" s="75">
        <v>309.3263</v>
      </c>
      <c r="G58" s="75">
        <v>51.4864</v>
      </c>
      <c r="H58" s="75">
        <v>50.3874</v>
      </c>
      <c r="I58" s="75">
        <v>61.4025</v>
      </c>
    </row>
    <row r="59" spans="1:9" ht="27" customHeight="1">
      <c r="A59" s="73" t="s">
        <v>531</v>
      </c>
      <c r="B59" s="188"/>
      <c r="C59" s="190" t="s">
        <v>532</v>
      </c>
      <c r="D59" s="190"/>
      <c r="E59" s="83">
        <v>100.7425</v>
      </c>
      <c r="F59" s="83">
        <v>309.3263</v>
      </c>
      <c r="G59" s="83">
        <v>51.4864</v>
      </c>
      <c r="H59" s="83">
        <v>50.3874</v>
      </c>
      <c r="I59" s="83">
        <v>61.4025</v>
      </c>
    </row>
    <row r="60" spans="1:9" ht="14.25" customHeight="1">
      <c r="A60" s="73" t="s">
        <v>533</v>
      </c>
      <c r="B60" s="188" t="s">
        <v>534</v>
      </c>
      <c r="C60" s="84" t="s">
        <v>410</v>
      </c>
      <c r="D60" s="84" t="s">
        <v>535</v>
      </c>
      <c r="E60" s="75">
        <v>100.6099</v>
      </c>
      <c r="F60" s="75">
        <v>4980.2383</v>
      </c>
      <c r="G60" s="75">
        <v>33.2639</v>
      </c>
      <c r="H60" s="75">
        <v>0</v>
      </c>
      <c r="I60" s="75">
        <v>56.4312</v>
      </c>
    </row>
    <row r="61" spans="1:9" ht="27">
      <c r="A61" s="73" t="s">
        <v>536</v>
      </c>
      <c r="B61" s="188"/>
      <c r="C61" s="82" t="s">
        <v>413</v>
      </c>
      <c r="D61" s="82" t="s">
        <v>537</v>
      </c>
      <c r="E61" s="75">
        <v>0</v>
      </c>
      <c r="F61" s="75">
        <v>0</v>
      </c>
      <c r="G61" s="75">
        <v>0</v>
      </c>
      <c r="H61" s="75">
        <v>0</v>
      </c>
      <c r="I61" s="75">
        <v>0</v>
      </c>
    </row>
    <row r="62" spans="1:9" ht="43.5" customHeight="1">
      <c r="A62" s="73" t="s">
        <v>538</v>
      </c>
      <c r="B62" s="188"/>
      <c r="C62" s="190" t="s">
        <v>539</v>
      </c>
      <c r="D62" s="190"/>
      <c r="E62" s="83">
        <v>100.6099</v>
      </c>
      <c r="F62" s="83">
        <v>4980.2383</v>
      </c>
      <c r="G62" s="83">
        <v>33.2639</v>
      </c>
      <c r="H62" s="83">
        <v>0</v>
      </c>
      <c r="I62" s="83">
        <v>56.4312</v>
      </c>
    </row>
    <row r="63" spans="1:9" ht="24" customHeight="1">
      <c r="A63" s="73" t="s">
        <v>540</v>
      </c>
      <c r="B63" s="188" t="s">
        <v>541</v>
      </c>
      <c r="C63" s="84" t="s">
        <v>410</v>
      </c>
      <c r="D63" s="84" t="s">
        <v>542</v>
      </c>
      <c r="E63" s="75">
        <v>0</v>
      </c>
      <c r="F63" s="75">
        <v>100</v>
      </c>
      <c r="G63" s="75">
        <v>100</v>
      </c>
      <c r="H63" s="75">
        <v>100</v>
      </c>
      <c r="I63" s="75">
        <v>100</v>
      </c>
    </row>
    <row r="64" spans="1:9" ht="13.5">
      <c r="A64" s="73" t="s">
        <v>543</v>
      </c>
      <c r="B64" s="188"/>
      <c r="C64" s="82" t="s">
        <v>413</v>
      </c>
      <c r="D64" s="82" t="s">
        <v>544</v>
      </c>
      <c r="E64" s="75">
        <v>0</v>
      </c>
      <c r="F64" s="75">
        <v>0</v>
      </c>
      <c r="G64" s="75">
        <v>0</v>
      </c>
      <c r="H64" s="75">
        <v>0</v>
      </c>
      <c r="I64" s="75">
        <v>0</v>
      </c>
    </row>
    <row r="65" spans="1:9" ht="13.5">
      <c r="A65" s="73" t="s">
        <v>545</v>
      </c>
      <c r="B65" s="188"/>
      <c r="C65" s="82" t="s">
        <v>416</v>
      </c>
      <c r="D65" s="82" t="s">
        <v>546</v>
      </c>
      <c r="E65" s="75">
        <v>100</v>
      </c>
      <c r="F65" s="75">
        <v>100</v>
      </c>
      <c r="G65" s="75">
        <v>100</v>
      </c>
      <c r="H65" s="75">
        <v>100</v>
      </c>
      <c r="I65" s="75">
        <v>0</v>
      </c>
    </row>
    <row r="66" spans="1:9" ht="41.25">
      <c r="A66" s="73" t="s">
        <v>547</v>
      </c>
      <c r="B66" s="188"/>
      <c r="C66" s="82" t="s">
        <v>419</v>
      </c>
      <c r="D66" s="82" t="s">
        <v>548</v>
      </c>
      <c r="E66" s="75">
        <v>114.4114</v>
      </c>
      <c r="F66" s="75">
        <v>100</v>
      </c>
      <c r="G66" s="75">
        <v>67.2997</v>
      </c>
      <c r="H66" s="75">
        <v>69.551</v>
      </c>
      <c r="I66" s="75">
        <v>61.3121</v>
      </c>
    </row>
    <row r="67" spans="1:9" ht="13.5">
      <c r="A67" s="73" t="s">
        <v>549</v>
      </c>
      <c r="B67" s="188"/>
      <c r="C67" s="82" t="s">
        <v>422</v>
      </c>
      <c r="D67" s="82" t="s">
        <v>550</v>
      </c>
      <c r="E67" s="75">
        <v>154.406</v>
      </c>
      <c r="F67" s="75">
        <v>100</v>
      </c>
      <c r="G67" s="75">
        <v>38.9762</v>
      </c>
      <c r="H67" s="75">
        <v>63.5748</v>
      </c>
      <c r="I67" s="75">
        <v>38.6813</v>
      </c>
    </row>
    <row r="68" spans="1:9" ht="27">
      <c r="A68" s="73" t="s">
        <v>551</v>
      </c>
      <c r="B68" s="188"/>
      <c r="C68" s="82" t="s">
        <v>425</v>
      </c>
      <c r="D68" s="82" t="s">
        <v>552</v>
      </c>
      <c r="E68" s="75">
        <v>100</v>
      </c>
      <c r="F68" s="75">
        <v>100</v>
      </c>
      <c r="G68" s="75">
        <v>0</v>
      </c>
      <c r="H68" s="75">
        <v>0</v>
      </c>
      <c r="I68" s="75">
        <v>0</v>
      </c>
    </row>
    <row r="69" spans="1:9" ht="54.75">
      <c r="A69" s="73" t="s">
        <v>553</v>
      </c>
      <c r="B69" s="188"/>
      <c r="C69" s="82" t="s">
        <v>428</v>
      </c>
      <c r="D69" s="82" t="s">
        <v>554</v>
      </c>
      <c r="E69" s="75">
        <v>110.5699</v>
      </c>
      <c r="F69" s="75">
        <v>100</v>
      </c>
      <c r="G69" s="75">
        <v>87.7271</v>
      </c>
      <c r="H69" s="75">
        <v>82.1798</v>
      </c>
      <c r="I69" s="75">
        <v>100</v>
      </c>
    </row>
    <row r="70" spans="1:9" ht="27">
      <c r="A70" s="73" t="s">
        <v>555</v>
      </c>
      <c r="B70" s="188"/>
      <c r="C70" s="82" t="s">
        <v>431</v>
      </c>
      <c r="D70" s="82" t="s">
        <v>556</v>
      </c>
      <c r="E70" s="75">
        <v>104.2386</v>
      </c>
      <c r="F70" s="75">
        <v>100</v>
      </c>
      <c r="G70" s="75">
        <v>23.884</v>
      </c>
      <c r="H70" s="75">
        <v>21.3188</v>
      </c>
      <c r="I70" s="75">
        <v>44.1366</v>
      </c>
    </row>
    <row r="71" spans="1:9" ht="27">
      <c r="A71" s="73" t="s">
        <v>557</v>
      </c>
      <c r="B71" s="188"/>
      <c r="C71" s="82" t="s">
        <v>434</v>
      </c>
      <c r="D71" s="82" t="s">
        <v>558</v>
      </c>
      <c r="E71" s="75">
        <v>101.9688</v>
      </c>
      <c r="F71" s="75">
        <v>100</v>
      </c>
      <c r="G71" s="75">
        <v>61.679</v>
      </c>
      <c r="H71" s="75">
        <v>86.279</v>
      </c>
      <c r="I71" s="75">
        <v>9.1074</v>
      </c>
    </row>
    <row r="72" spans="1:9" ht="42" customHeight="1">
      <c r="A72" s="73" t="s">
        <v>559</v>
      </c>
      <c r="B72" s="188"/>
      <c r="C72" s="190" t="s">
        <v>560</v>
      </c>
      <c r="D72" s="190"/>
      <c r="E72" s="83">
        <v>118.1938</v>
      </c>
      <c r="F72" s="83">
        <v>100</v>
      </c>
      <c r="G72" s="83">
        <v>59.6605</v>
      </c>
      <c r="H72" s="83">
        <v>72.879</v>
      </c>
      <c r="I72" s="83">
        <v>43.8719</v>
      </c>
    </row>
    <row r="73" spans="1:9" ht="45" customHeight="1">
      <c r="A73" s="73" t="s">
        <v>561</v>
      </c>
      <c r="B73" s="188" t="s">
        <v>562</v>
      </c>
      <c r="C73" s="84" t="s">
        <v>410</v>
      </c>
      <c r="D73" s="84" t="s">
        <v>563</v>
      </c>
      <c r="E73" s="75">
        <v>0</v>
      </c>
      <c r="F73" s="75">
        <v>0</v>
      </c>
      <c r="G73" s="75">
        <v>0</v>
      </c>
      <c r="H73" s="75">
        <v>0</v>
      </c>
      <c r="I73" s="75">
        <v>0</v>
      </c>
    </row>
    <row r="74" spans="1:9" ht="69">
      <c r="A74" s="73" t="s">
        <v>564</v>
      </c>
      <c r="B74" s="188"/>
      <c r="C74" s="82" t="s">
        <v>413</v>
      </c>
      <c r="D74" s="82" t="s">
        <v>565</v>
      </c>
      <c r="E74" s="75">
        <v>0</v>
      </c>
      <c r="F74" s="75">
        <v>0</v>
      </c>
      <c r="G74" s="75">
        <v>0</v>
      </c>
      <c r="H74" s="75">
        <v>0</v>
      </c>
      <c r="I74" s="75">
        <v>0</v>
      </c>
    </row>
    <row r="75" spans="1:9" ht="69">
      <c r="A75" s="73" t="s">
        <v>566</v>
      </c>
      <c r="B75" s="188"/>
      <c r="C75" s="82" t="s">
        <v>416</v>
      </c>
      <c r="D75" s="82" t="s">
        <v>567</v>
      </c>
      <c r="E75" s="75">
        <v>0</v>
      </c>
      <c r="F75" s="75">
        <v>0</v>
      </c>
      <c r="G75" s="75">
        <v>0</v>
      </c>
      <c r="H75" s="75">
        <v>0</v>
      </c>
      <c r="I75" s="75">
        <v>0</v>
      </c>
    </row>
    <row r="76" spans="1:9" ht="54.75">
      <c r="A76" s="73" t="s">
        <v>568</v>
      </c>
      <c r="B76" s="188"/>
      <c r="C76" s="82" t="s">
        <v>419</v>
      </c>
      <c r="D76" s="82" t="s">
        <v>569</v>
      </c>
      <c r="E76" s="75">
        <v>0</v>
      </c>
      <c r="F76" s="75">
        <v>0</v>
      </c>
      <c r="G76" s="75">
        <v>0</v>
      </c>
      <c r="H76" s="75">
        <v>0</v>
      </c>
      <c r="I76" s="75">
        <v>0</v>
      </c>
    </row>
    <row r="77" spans="1:9" ht="41.25">
      <c r="A77" s="73" t="s">
        <v>570</v>
      </c>
      <c r="B77" s="188"/>
      <c r="C77" s="82" t="s">
        <v>422</v>
      </c>
      <c r="D77" s="82" t="s">
        <v>571</v>
      </c>
      <c r="E77" s="75">
        <v>0</v>
      </c>
      <c r="F77" s="75">
        <v>0</v>
      </c>
      <c r="G77" s="75">
        <v>0</v>
      </c>
      <c r="H77" s="75">
        <v>0</v>
      </c>
      <c r="I77" s="75">
        <v>0</v>
      </c>
    </row>
    <row r="78" spans="1:9" ht="41.25">
      <c r="A78" s="73" t="s">
        <v>572</v>
      </c>
      <c r="B78" s="188"/>
      <c r="C78" s="82" t="s">
        <v>425</v>
      </c>
      <c r="D78" s="82" t="s">
        <v>573</v>
      </c>
      <c r="E78" s="75">
        <v>0</v>
      </c>
      <c r="F78" s="75">
        <v>0</v>
      </c>
      <c r="G78" s="75">
        <v>0</v>
      </c>
      <c r="H78" s="75">
        <v>0</v>
      </c>
      <c r="I78" s="75">
        <v>0</v>
      </c>
    </row>
    <row r="79" spans="1:9" ht="27">
      <c r="A79" s="73" t="s">
        <v>574</v>
      </c>
      <c r="B79" s="188"/>
      <c r="C79" s="82" t="s">
        <v>428</v>
      </c>
      <c r="D79" s="82" t="s">
        <v>575</v>
      </c>
      <c r="E79" s="75">
        <v>41.1982</v>
      </c>
      <c r="F79" s="75">
        <v>36.22</v>
      </c>
      <c r="G79" s="75">
        <v>38.8182</v>
      </c>
      <c r="H79" s="75">
        <v>0</v>
      </c>
      <c r="I79" s="75">
        <v>38.8182</v>
      </c>
    </row>
    <row r="80" spans="1:9" ht="35.25" customHeight="1">
      <c r="A80" s="73" t="s">
        <v>576</v>
      </c>
      <c r="B80" s="188"/>
      <c r="C80" s="190" t="s">
        <v>577</v>
      </c>
      <c r="D80" s="190"/>
      <c r="E80" s="83">
        <v>41.1982</v>
      </c>
      <c r="F80" s="83">
        <v>36.22</v>
      </c>
      <c r="G80" s="83">
        <v>38.8182</v>
      </c>
      <c r="H80" s="83">
        <v>0</v>
      </c>
      <c r="I80" s="83">
        <v>38.8182</v>
      </c>
    </row>
    <row r="81" spans="1:9" ht="14.25" customHeight="1">
      <c r="A81" s="73" t="s">
        <v>578</v>
      </c>
      <c r="B81" s="188" t="s">
        <v>579</v>
      </c>
      <c r="C81" s="84" t="s">
        <v>410</v>
      </c>
      <c r="D81" s="84" t="s">
        <v>580</v>
      </c>
      <c r="E81" s="75">
        <v>0</v>
      </c>
      <c r="F81" s="75">
        <v>0</v>
      </c>
      <c r="G81" s="75">
        <v>0</v>
      </c>
      <c r="H81" s="75">
        <v>0</v>
      </c>
      <c r="I81" s="75">
        <v>0</v>
      </c>
    </row>
    <row r="82" spans="1:9" ht="41.25">
      <c r="A82" s="73" t="s">
        <v>581</v>
      </c>
      <c r="B82" s="188"/>
      <c r="C82" s="82" t="s">
        <v>413</v>
      </c>
      <c r="D82" s="82" t="s">
        <v>582</v>
      </c>
      <c r="E82" s="75">
        <v>100</v>
      </c>
      <c r="F82" s="75">
        <v>100</v>
      </c>
      <c r="G82" s="75">
        <v>0</v>
      </c>
      <c r="H82" s="75">
        <v>0</v>
      </c>
      <c r="I82" s="75">
        <v>0</v>
      </c>
    </row>
    <row r="83" spans="1:9" ht="13.5">
      <c r="A83" s="73" t="s">
        <v>583</v>
      </c>
      <c r="B83" s="188"/>
      <c r="C83" s="82" t="s">
        <v>416</v>
      </c>
      <c r="D83" s="82" t="s">
        <v>584</v>
      </c>
      <c r="E83" s="75">
        <v>0</v>
      </c>
      <c r="F83" s="75">
        <v>0</v>
      </c>
      <c r="G83" s="75">
        <v>0</v>
      </c>
      <c r="H83" s="75">
        <v>0</v>
      </c>
      <c r="I83" s="75">
        <v>0</v>
      </c>
    </row>
    <row r="84" spans="1:9" ht="27">
      <c r="A84" s="73" t="s">
        <v>585</v>
      </c>
      <c r="B84" s="188"/>
      <c r="C84" s="82" t="s">
        <v>419</v>
      </c>
      <c r="D84" s="82" t="s">
        <v>586</v>
      </c>
      <c r="E84" s="75">
        <v>0</v>
      </c>
      <c r="F84" s="75">
        <v>0</v>
      </c>
      <c r="G84" s="75">
        <v>0</v>
      </c>
      <c r="H84" s="75">
        <v>0</v>
      </c>
      <c r="I84" s="75">
        <v>0</v>
      </c>
    </row>
    <row r="85" spans="1:9" ht="43.5" customHeight="1">
      <c r="A85" s="73" t="s">
        <v>587</v>
      </c>
      <c r="B85" s="188"/>
      <c r="C85" s="190" t="s">
        <v>588</v>
      </c>
      <c r="D85" s="190"/>
      <c r="E85" s="83">
        <v>100</v>
      </c>
      <c r="F85" s="83">
        <v>100</v>
      </c>
      <c r="G85" s="83">
        <v>0</v>
      </c>
      <c r="H85" s="83">
        <v>0</v>
      </c>
      <c r="I85" s="83">
        <v>0</v>
      </c>
    </row>
    <row r="86" spans="1:9" ht="24" customHeight="1">
      <c r="A86" s="73" t="s">
        <v>589</v>
      </c>
      <c r="B86" s="188" t="s">
        <v>590</v>
      </c>
      <c r="C86" s="84" t="s">
        <v>410</v>
      </c>
      <c r="D86" s="84" t="s">
        <v>591</v>
      </c>
      <c r="E86" s="75">
        <v>0</v>
      </c>
      <c r="F86" s="75">
        <v>0</v>
      </c>
      <c r="G86" s="75">
        <v>0</v>
      </c>
      <c r="H86" s="75">
        <v>0</v>
      </c>
      <c r="I86" s="75">
        <v>0</v>
      </c>
    </row>
    <row r="87" spans="1:9" ht="13.5">
      <c r="A87" s="73" t="s">
        <v>592</v>
      </c>
      <c r="B87" s="188"/>
      <c r="C87" s="82" t="s">
        <v>413</v>
      </c>
      <c r="D87" s="82" t="s">
        <v>593</v>
      </c>
      <c r="E87" s="75">
        <v>0</v>
      </c>
      <c r="F87" s="75">
        <v>0</v>
      </c>
      <c r="G87" s="75">
        <v>0</v>
      </c>
      <c r="H87" s="75">
        <v>0</v>
      </c>
      <c r="I87" s="75">
        <v>0</v>
      </c>
    </row>
    <row r="88" spans="1:9" ht="13.5">
      <c r="A88" s="73" t="s">
        <v>594</v>
      </c>
      <c r="B88" s="188"/>
      <c r="C88" s="82" t="s">
        <v>416</v>
      </c>
      <c r="D88" s="82" t="s">
        <v>595</v>
      </c>
      <c r="E88" s="75">
        <v>0</v>
      </c>
      <c r="F88" s="75">
        <v>0</v>
      </c>
      <c r="G88" s="75">
        <v>0</v>
      </c>
      <c r="H88" s="75">
        <v>0</v>
      </c>
      <c r="I88" s="75">
        <v>0</v>
      </c>
    </row>
    <row r="89" spans="1:9" ht="48" customHeight="1">
      <c r="A89" s="73" t="s">
        <v>596</v>
      </c>
      <c r="B89" s="188"/>
      <c r="C89" s="190" t="s">
        <v>597</v>
      </c>
      <c r="D89" s="190"/>
      <c r="E89" s="83">
        <v>0</v>
      </c>
      <c r="F89" s="83">
        <v>0</v>
      </c>
      <c r="G89" s="83">
        <v>0</v>
      </c>
      <c r="H89" s="83">
        <v>0</v>
      </c>
      <c r="I89" s="83">
        <v>0</v>
      </c>
    </row>
    <row r="90" spans="1:9" ht="34.5" customHeight="1">
      <c r="A90" s="73" t="s">
        <v>598</v>
      </c>
      <c r="B90" s="188" t="s">
        <v>599</v>
      </c>
      <c r="C90" s="84" t="s">
        <v>410</v>
      </c>
      <c r="D90" s="84" t="s">
        <v>600</v>
      </c>
      <c r="E90" s="75">
        <v>0</v>
      </c>
      <c r="F90" s="75">
        <v>0</v>
      </c>
      <c r="G90" s="75">
        <v>0</v>
      </c>
      <c r="H90" s="75">
        <v>0</v>
      </c>
      <c r="I90" s="75">
        <v>0</v>
      </c>
    </row>
    <row r="91" spans="1:9" ht="13.5">
      <c r="A91" s="73" t="s">
        <v>601</v>
      </c>
      <c r="B91" s="188"/>
      <c r="C91" s="82" t="s">
        <v>413</v>
      </c>
      <c r="D91" s="82" t="s">
        <v>602</v>
      </c>
      <c r="E91" s="75">
        <v>0</v>
      </c>
      <c r="F91" s="75">
        <v>0</v>
      </c>
      <c r="G91" s="75">
        <v>0</v>
      </c>
      <c r="H91" s="75">
        <v>0</v>
      </c>
      <c r="I91" s="75">
        <v>0</v>
      </c>
    </row>
    <row r="92" spans="1:9" ht="43.5" customHeight="1">
      <c r="A92" s="73" t="s">
        <v>603</v>
      </c>
      <c r="B92" s="188"/>
      <c r="C92" s="190" t="s">
        <v>604</v>
      </c>
      <c r="D92" s="190"/>
      <c r="E92" s="83">
        <v>0</v>
      </c>
      <c r="F92" s="83">
        <v>0</v>
      </c>
      <c r="G92" s="83">
        <v>0</v>
      </c>
      <c r="H92" s="83">
        <v>0</v>
      </c>
      <c r="I92" s="83">
        <v>0</v>
      </c>
    </row>
    <row r="93" spans="1:9" ht="14.25" customHeight="1">
      <c r="A93" s="73" t="s">
        <v>605</v>
      </c>
      <c r="B93" s="188" t="s">
        <v>606</v>
      </c>
      <c r="C93" s="84" t="s">
        <v>410</v>
      </c>
      <c r="D93" s="84" t="s">
        <v>607</v>
      </c>
      <c r="E93" s="75">
        <v>100</v>
      </c>
      <c r="F93" s="75">
        <v>100</v>
      </c>
      <c r="G93" s="75">
        <v>0</v>
      </c>
      <c r="H93" s="75">
        <v>0</v>
      </c>
      <c r="I93" s="75">
        <v>0</v>
      </c>
    </row>
    <row r="94" spans="1:9" ht="47.25" customHeight="1">
      <c r="A94" s="73" t="s">
        <v>608</v>
      </c>
      <c r="B94" s="188"/>
      <c r="C94" s="190" t="s">
        <v>609</v>
      </c>
      <c r="D94" s="190"/>
      <c r="E94" s="76">
        <f>E93</f>
        <v>100</v>
      </c>
      <c r="F94" s="76">
        <f>F93</f>
        <v>100</v>
      </c>
      <c r="G94" s="76">
        <f>G93</f>
        <v>0</v>
      </c>
      <c r="H94" s="76">
        <f>H93</f>
        <v>0</v>
      </c>
      <c r="I94" s="76">
        <f>I93</f>
        <v>0</v>
      </c>
    </row>
    <row r="95" spans="1:9" ht="24" customHeight="1">
      <c r="A95" s="73" t="s">
        <v>610</v>
      </c>
      <c r="B95" s="192" t="s">
        <v>611</v>
      </c>
      <c r="C95" s="85" t="s">
        <v>410</v>
      </c>
      <c r="D95" s="85" t="s">
        <v>612</v>
      </c>
      <c r="E95" s="75">
        <v>0</v>
      </c>
      <c r="F95" s="75">
        <v>0</v>
      </c>
      <c r="G95" s="75">
        <v>0</v>
      </c>
      <c r="H95" s="75">
        <v>0</v>
      </c>
      <c r="I95" s="75">
        <v>0</v>
      </c>
    </row>
    <row r="96" spans="1:9" ht="44.25" customHeight="1">
      <c r="A96" s="73" t="s">
        <v>613</v>
      </c>
      <c r="B96" s="192"/>
      <c r="C96" s="190" t="s">
        <v>614</v>
      </c>
      <c r="D96" s="190"/>
      <c r="E96" s="76">
        <f>E95</f>
        <v>0</v>
      </c>
      <c r="F96" s="76">
        <f>F95</f>
        <v>0</v>
      </c>
      <c r="G96" s="76">
        <f>G95</f>
        <v>0</v>
      </c>
      <c r="H96" s="76">
        <f>H95</f>
        <v>0</v>
      </c>
      <c r="I96" s="76">
        <f>I95</f>
        <v>0</v>
      </c>
    </row>
    <row r="97" spans="1:9" ht="24" customHeight="1">
      <c r="A97" s="73" t="s">
        <v>615</v>
      </c>
      <c r="B97" s="188" t="s">
        <v>616</v>
      </c>
      <c r="C97" s="84" t="s">
        <v>410</v>
      </c>
      <c r="D97" s="84" t="s">
        <v>617</v>
      </c>
      <c r="E97" s="75">
        <v>0</v>
      </c>
      <c r="F97" s="75">
        <v>0</v>
      </c>
      <c r="G97" s="75">
        <v>0</v>
      </c>
      <c r="H97" s="75">
        <v>0</v>
      </c>
      <c r="I97" s="75">
        <v>0</v>
      </c>
    </row>
    <row r="98" spans="1:9" ht="36" customHeight="1">
      <c r="A98" s="73" t="s">
        <v>618</v>
      </c>
      <c r="B98" s="188"/>
      <c r="C98" s="190" t="s">
        <v>619</v>
      </c>
      <c r="D98" s="190"/>
      <c r="E98" s="76">
        <f>E97</f>
        <v>0</v>
      </c>
      <c r="F98" s="76">
        <f>F97</f>
        <v>0</v>
      </c>
      <c r="G98" s="76">
        <f>G97</f>
        <v>0</v>
      </c>
      <c r="H98" s="76">
        <f>H97</f>
        <v>0</v>
      </c>
      <c r="I98" s="76">
        <f>I97</f>
        <v>0</v>
      </c>
    </row>
    <row r="99" spans="1:9" ht="14.25" customHeight="1">
      <c r="A99" s="73" t="s">
        <v>620</v>
      </c>
      <c r="B99" s="188" t="s">
        <v>621</v>
      </c>
      <c r="C99" s="84" t="s">
        <v>410</v>
      </c>
      <c r="D99" s="84" t="s">
        <v>622</v>
      </c>
      <c r="E99" s="75">
        <v>64.9351</v>
      </c>
      <c r="F99" s="75">
        <v>64.9351</v>
      </c>
      <c r="G99" s="75">
        <v>0</v>
      </c>
      <c r="H99" s="75">
        <v>0</v>
      </c>
      <c r="I99" s="75">
        <v>0</v>
      </c>
    </row>
    <row r="100" spans="1:9" ht="27">
      <c r="A100" s="73" t="s">
        <v>623</v>
      </c>
      <c r="B100" s="188"/>
      <c r="C100" s="82" t="s">
        <v>413</v>
      </c>
      <c r="D100" s="82" t="s">
        <v>624</v>
      </c>
      <c r="E100" s="75">
        <v>100</v>
      </c>
      <c r="F100" s="75">
        <v>100</v>
      </c>
      <c r="G100" s="75">
        <v>0</v>
      </c>
      <c r="H100" s="75">
        <v>0</v>
      </c>
      <c r="I100" s="75">
        <v>0</v>
      </c>
    </row>
    <row r="101" spans="1:9" ht="13.5">
      <c r="A101" s="73" t="s">
        <v>625</v>
      </c>
      <c r="B101" s="188"/>
      <c r="C101" s="82" t="s">
        <v>416</v>
      </c>
      <c r="D101" s="82" t="s">
        <v>626</v>
      </c>
      <c r="E101" s="75">
        <v>51.3637</v>
      </c>
      <c r="F101" s="75">
        <v>51.3637</v>
      </c>
      <c r="G101" s="75">
        <v>0</v>
      </c>
      <c r="H101" s="75">
        <v>0</v>
      </c>
      <c r="I101" s="75">
        <v>0</v>
      </c>
    </row>
    <row r="102" spans="1:9" ht="42" customHeight="1">
      <c r="A102" s="73" t="s">
        <v>627</v>
      </c>
      <c r="B102" s="188"/>
      <c r="C102" s="190" t="s">
        <v>628</v>
      </c>
      <c r="D102" s="190"/>
      <c r="E102" s="83">
        <v>95.7093</v>
      </c>
      <c r="F102" s="83">
        <v>95.7093</v>
      </c>
      <c r="G102" s="83">
        <v>0</v>
      </c>
      <c r="H102" s="83">
        <v>0</v>
      </c>
      <c r="I102" s="83">
        <v>0</v>
      </c>
    </row>
    <row r="103" spans="1:9" ht="34.5" customHeight="1">
      <c r="A103" s="73" t="s">
        <v>629</v>
      </c>
      <c r="B103" s="188" t="s">
        <v>630</v>
      </c>
      <c r="C103" s="84" t="s">
        <v>410</v>
      </c>
      <c r="D103" s="84" t="s">
        <v>631</v>
      </c>
      <c r="E103" s="75">
        <v>0</v>
      </c>
      <c r="F103" s="75">
        <v>0</v>
      </c>
      <c r="G103" s="75">
        <v>0</v>
      </c>
      <c r="H103" s="75">
        <v>0</v>
      </c>
      <c r="I103" s="75">
        <v>0</v>
      </c>
    </row>
    <row r="104" spans="1:9" ht="41.25">
      <c r="A104" s="73" t="s">
        <v>632</v>
      </c>
      <c r="B104" s="188"/>
      <c r="C104" s="82" t="s">
        <v>413</v>
      </c>
      <c r="D104" s="82" t="s">
        <v>633</v>
      </c>
      <c r="E104" s="75">
        <v>100</v>
      </c>
      <c r="F104" s="75">
        <v>100</v>
      </c>
      <c r="G104" s="75">
        <v>86.5783</v>
      </c>
      <c r="H104" s="75">
        <v>86.5783</v>
      </c>
      <c r="I104" s="75">
        <v>0</v>
      </c>
    </row>
    <row r="105" spans="1:9" ht="38.25" customHeight="1">
      <c r="A105" s="73" t="s">
        <v>634</v>
      </c>
      <c r="B105" s="188"/>
      <c r="C105" s="193" t="s">
        <v>635</v>
      </c>
      <c r="D105" s="193"/>
      <c r="E105" s="83">
        <v>100</v>
      </c>
      <c r="F105" s="83">
        <v>100</v>
      </c>
      <c r="G105" s="83">
        <v>86.5783</v>
      </c>
      <c r="H105" s="83">
        <v>86.5783</v>
      </c>
      <c r="I105" s="83">
        <v>0</v>
      </c>
    </row>
    <row r="106" spans="1:9" ht="24" customHeight="1">
      <c r="A106" s="73" t="s">
        <v>636</v>
      </c>
      <c r="B106" s="188" t="s">
        <v>637</v>
      </c>
      <c r="C106" s="84" t="s">
        <v>410</v>
      </c>
      <c r="D106" s="84" t="s">
        <v>638</v>
      </c>
      <c r="E106" s="75">
        <v>100</v>
      </c>
      <c r="F106" s="75">
        <v>100</v>
      </c>
      <c r="G106" s="75">
        <v>0</v>
      </c>
      <c r="H106" s="75">
        <v>0</v>
      </c>
      <c r="I106" s="75">
        <v>0</v>
      </c>
    </row>
    <row r="107" spans="1:9" ht="36.75" customHeight="1">
      <c r="A107" s="73" t="s">
        <v>636</v>
      </c>
      <c r="B107" s="188"/>
      <c r="C107" s="190" t="s">
        <v>639</v>
      </c>
      <c r="D107" s="190"/>
      <c r="E107" s="76">
        <f>E106</f>
        <v>100</v>
      </c>
      <c r="F107" s="76">
        <f>F106</f>
        <v>100</v>
      </c>
      <c r="G107" s="76">
        <f>G106</f>
        <v>0</v>
      </c>
      <c r="H107" s="76">
        <f>H106</f>
        <v>0</v>
      </c>
      <c r="I107" s="76">
        <f>I106</f>
        <v>0</v>
      </c>
    </row>
    <row r="108" spans="1:9" ht="24" customHeight="1">
      <c r="A108" s="73" t="s">
        <v>640</v>
      </c>
      <c r="B108" s="188" t="s">
        <v>641</v>
      </c>
      <c r="C108" s="84" t="s">
        <v>410</v>
      </c>
      <c r="D108" s="84" t="s">
        <v>642</v>
      </c>
      <c r="E108" s="75">
        <v>101.3146</v>
      </c>
      <c r="F108" s="75">
        <v>100</v>
      </c>
      <c r="G108" s="75">
        <v>45.4363</v>
      </c>
      <c r="H108" s="75">
        <v>52.1646</v>
      </c>
      <c r="I108" s="75">
        <v>25.6816</v>
      </c>
    </row>
    <row r="109" spans="1:9" ht="54.75">
      <c r="A109" s="73" t="s">
        <v>643</v>
      </c>
      <c r="B109" s="188"/>
      <c r="C109" s="82" t="s">
        <v>413</v>
      </c>
      <c r="D109" s="82" t="s">
        <v>644</v>
      </c>
      <c r="E109" s="75">
        <v>0</v>
      </c>
      <c r="F109" s="75">
        <v>0</v>
      </c>
      <c r="G109" s="75">
        <v>0</v>
      </c>
      <c r="H109" s="75">
        <v>0</v>
      </c>
      <c r="I109" s="75">
        <v>0</v>
      </c>
    </row>
    <row r="110" spans="1:9" ht="39.75" customHeight="1">
      <c r="A110" s="73" t="s">
        <v>645</v>
      </c>
      <c r="B110" s="188"/>
      <c r="C110" s="190" t="s">
        <v>646</v>
      </c>
      <c r="D110" s="190"/>
      <c r="E110" s="83">
        <v>101.3146</v>
      </c>
      <c r="F110" s="83">
        <v>100</v>
      </c>
      <c r="G110" s="83">
        <v>45.4363</v>
      </c>
      <c r="H110" s="83">
        <v>52.1646</v>
      </c>
      <c r="I110" s="83">
        <v>25.6816</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110236220472" footer="0.5118110236220472"/>
  <pageSetup horizontalDpi="300" verticalDpi="300" orientation="landscape" paperSize="9" scale="68"/>
  <drawing r:id="rId1"/>
</worksheet>
</file>

<file path=xl/worksheets/sheet6.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3.140625" style="43" customWidth="1"/>
    <col min="2" max="2" width="27.7109375" style="86" customWidth="1"/>
    <col min="3" max="3" width="5.140625" style="87" customWidth="1"/>
    <col min="4" max="4" width="36.140625" style="88" customWidth="1"/>
    <col min="5" max="5" width="51.28125" style="89" customWidth="1"/>
    <col min="6" max="6" width="18.28125" style="90" customWidth="1"/>
    <col min="7" max="7" width="17.7109375" style="91" customWidth="1"/>
    <col min="8" max="8" width="5.28125" style="91" customWidth="1"/>
    <col min="9" max="9" width="32.57421875" style="92" customWidth="1"/>
    <col min="10" max="10" width="41.140625" style="93" customWidth="1"/>
    <col min="11" max="16384" width="9.140625" style="43" customWidth="1"/>
  </cols>
  <sheetData>
    <row r="1" spans="1:10" ht="36.75" customHeight="1">
      <c r="A1" s="194" t="s">
        <v>655</v>
      </c>
      <c r="B1" s="194"/>
      <c r="C1" s="194"/>
      <c r="D1" s="194"/>
      <c r="E1" s="194"/>
      <c r="F1" s="194"/>
      <c r="G1" s="194"/>
      <c r="H1" s="194"/>
      <c r="I1" s="194"/>
      <c r="J1" s="194"/>
    </row>
    <row r="2" spans="1:10" s="96" customFormat="1" ht="39.75" customHeight="1">
      <c r="A2" s="195" t="s">
        <v>656</v>
      </c>
      <c r="B2" s="195"/>
      <c r="C2" s="195" t="s">
        <v>657</v>
      </c>
      <c r="D2" s="195"/>
      <c r="E2" s="94" t="s">
        <v>658</v>
      </c>
      <c r="F2" s="95" t="s">
        <v>659</v>
      </c>
      <c r="G2" s="95" t="s">
        <v>660</v>
      </c>
      <c r="H2" s="95" t="s">
        <v>661</v>
      </c>
      <c r="I2" s="94" t="s">
        <v>662</v>
      </c>
      <c r="J2" s="94" t="s">
        <v>663</v>
      </c>
    </row>
    <row r="3" spans="1:10" s="27" customFormat="1" ht="151.5" customHeight="1">
      <c r="A3" s="97">
        <v>1</v>
      </c>
      <c r="B3" s="98" t="s">
        <v>92</v>
      </c>
      <c r="C3" s="99" t="s">
        <v>93</v>
      </c>
      <c r="D3" s="100" t="s">
        <v>94</v>
      </c>
      <c r="E3" s="101" t="s">
        <v>664</v>
      </c>
      <c r="F3" s="102" t="s">
        <v>665</v>
      </c>
      <c r="G3" s="102" t="s">
        <v>666</v>
      </c>
      <c r="H3" s="102" t="s">
        <v>667</v>
      </c>
      <c r="I3" s="103" t="s">
        <v>668</v>
      </c>
      <c r="J3" s="104" t="s">
        <v>669</v>
      </c>
    </row>
    <row r="4" spans="1:10" s="27" customFormat="1" ht="6" customHeight="1">
      <c r="A4" s="105"/>
      <c r="B4" s="106"/>
      <c r="C4" s="107"/>
      <c r="D4" s="108"/>
      <c r="E4" s="109"/>
      <c r="F4" s="110"/>
      <c r="G4" s="111"/>
      <c r="H4" s="111"/>
      <c r="I4" s="112"/>
      <c r="J4" s="113"/>
    </row>
    <row r="5" spans="1:10" ht="56.25" customHeight="1">
      <c r="A5" s="114">
        <v>2</v>
      </c>
      <c r="B5" s="100" t="s">
        <v>96</v>
      </c>
      <c r="C5" s="99" t="s">
        <v>97</v>
      </c>
      <c r="D5" s="115" t="s">
        <v>670</v>
      </c>
      <c r="E5" s="116" t="s">
        <v>671</v>
      </c>
      <c r="F5" s="117" t="s">
        <v>672</v>
      </c>
      <c r="G5" s="117" t="s">
        <v>666</v>
      </c>
      <c r="H5" s="117" t="s">
        <v>667</v>
      </c>
      <c r="I5" s="118" t="str">
        <f aca="true" t="shared" si="0" ref="I5:I12">D5</f>
        <v>Incidenza degli accertamenti di parte corrente  sulle previsioni iniziali di parte corrente</v>
      </c>
      <c r="J5" s="119"/>
    </row>
    <row r="6" spans="1:10" ht="55.5" customHeight="1">
      <c r="A6" s="120"/>
      <c r="B6" s="121"/>
      <c r="C6" s="122" t="s">
        <v>100</v>
      </c>
      <c r="D6" s="115" t="s">
        <v>673</v>
      </c>
      <c r="E6" s="123" t="s">
        <v>674</v>
      </c>
      <c r="F6" s="124" t="s">
        <v>672</v>
      </c>
      <c r="G6" s="124" t="s">
        <v>666</v>
      </c>
      <c r="H6" s="124" t="s">
        <v>667</v>
      </c>
      <c r="I6" s="125" t="str">
        <f t="shared" si="0"/>
        <v>Incidenza degli accertamenti di parte corrente  sulle previsioni definitive di parte corrente</v>
      </c>
      <c r="J6" s="126"/>
    </row>
    <row r="7" spans="1:10" ht="92.25" customHeight="1">
      <c r="A7" s="120"/>
      <c r="B7" s="121"/>
      <c r="C7" s="122" t="s">
        <v>103</v>
      </c>
      <c r="D7" s="115" t="s">
        <v>104</v>
      </c>
      <c r="E7" s="123" t="s">
        <v>675</v>
      </c>
      <c r="F7" s="124" t="s">
        <v>672</v>
      </c>
      <c r="G7" s="124" t="s">
        <v>666</v>
      </c>
      <c r="H7" s="124" t="s">
        <v>667</v>
      </c>
      <c r="I7" s="125" t="str">
        <f t="shared" si="0"/>
        <v>Incidenza degli accertamenti delle entrate proprie sulle previsioni iniziali di parte corrente</v>
      </c>
      <c r="J7" s="126"/>
    </row>
    <row r="8" spans="1:10" ht="93.75" customHeight="1">
      <c r="A8" s="120"/>
      <c r="B8" s="121"/>
      <c r="C8" s="122" t="s">
        <v>106</v>
      </c>
      <c r="D8" s="115" t="s">
        <v>107</v>
      </c>
      <c r="E8" s="123" t="s">
        <v>676</v>
      </c>
      <c r="F8" s="124" t="s">
        <v>672</v>
      </c>
      <c r="G8" s="124" t="s">
        <v>666</v>
      </c>
      <c r="H8" s="124" t="s">
        <v>667</v>
      </c>
      <c r="I8" s="125" t="str">
        <f t="shared" si="0"/>
        <v>Incidenza degli accertamenti delle entrate proprie sulle previsioni definitive di parte corrente</v>
      </c>
      <c r="J8" s="126"/>
    </row>
    <row r="9" spans="1:10" ht="66">
      <c r="A9" s="120"/>
      <c r="B9" s="121"/>
      <c r="C9" s="122" t="s">
        <v>109</v>
      </c>
      <c r="D9" s="115" t="s">
        <v>677</v>
      </c>
      <c r="E9" s="123" t="s">
        <v>678</v>
      </c>
      <c r="F9" s="127" t="s">
        <v>679</v>
      </c>
      <c r="G9" s="124" t="s">
        <v>666</v>
      </c>
      <c r="H9" s="124" t="s">
        <v>667</v>
      </c>
      <c r="I9" s="125" t="str">
        <f t="shared" si="0"/>
        <v>Incidenza degli incassi correnti sulle previsioni  iniziali di parte corrente</v>
      </c>
      <c r="J9" s="126"/>
    </row>
    <row r="10" spans="1:10" ht="69" customHeight="1">
      <c r="A10" s="120"/>
      <c r="B10" s="121"/>
      <c r="C10" s="122" t="s">
        <v>112</v>
      </c>
      <c r="D10" s="115" t="s">
        <v>113</v>
      </c>
      <c r="E10" s="123" t="s">
        <v>680</v>
      </c>
      <c r="F10" s="124" t="s">
        <v>681</v>
      </c>
      <c r="G10" s="124" t="s">
        <v>666</v>
      </c>
      <c r="H10" s="124" t="s">
        <v>667</v>
      </c>
      <c r="I10" s="125" t="str">
        <f t="shared" si="0"/>
        <v>Incidenza degli incassi correnti sulle previsioni definitive di parte corrente</v>
      </c>
      <c r="J10" s="126"/>
    </row>
    <row r="11" spans="1:10" ht="97.5" customHeight="1">
      <c r="A11" s="120"/>
      <c r="B11" s="121"/>
      <c r="C11" s="122" t="s">
        <v>115</v>
      </c>
      <c r="D11" s="115" t="s">
        <v>116</v>
      </c>
      <c r="E11" s="123" t="s">
        <v>682</v>
      </c>
      <c r="F11" s="124" t="s">
        <v>681</v>
      </c>
      <c r="G11" s="124" t="s">
        <v>666</v>
      </c>
      <c r="H11" s="124" t="s">
        <v>667</v>
      </c>
      <c r="I11" s="125" t="str">
        <f t="shared" si="0"/>
        <v>Incidenza degli incassi delle entrate proprie sulle previsioni iniziali di parte corrente</v>
      </c>
      <c r="J11" s="126"/>
    </row>
    <row r="12" spans="1:10" ht="99.75" customHeight="1">
      <c r="A12" s="120"/>
      <c r="B12" s="121"/>
      <c r="C12" s="122" t="s">
        <v>118</v>
      </c>
      <c r="D12" s="100" t="s">
        <v>119</v>
      </c>
      <c r="E12" s="128" t="s">
        <v>683</v>
      </c>
      <c r="F12" s="127" t="s">
        <v>681</v>
      </c>
      <c r="G12" s="127" t="s">
        <v>666</v>
      </c>
      <c r="H12" s="127" t="s">
        <v>667</v>
      </c>
      <c r="I12" s="129" t="str">
        <f t="shared" si="0"/>
        <v>Incidenza degli incassi delle entrate proprie sulle previsioni definitive di parte corrente</v>
      </c>
      <c r="J12" s="130"/>
    </row>
    <row r="13" spans="1:10" s="27" customFormat="1" ht="6" customHeight="1">
      <c r="A13" s="105"/>
      <c r="B13" s="106"/>
      <c r="C13" s="107"/>
      <c r="D13" s="108"/>
      <c r="E13" s="109"/>
      <c r="F13" s="110"/>
      <c r="G13" s="111"/>
      <c r="H13" s="111"/>
      <c r="I13" s="112"/>
      <c r="J13" s="113"/>
    </row>
    <row r="14" spans="1:10" ht="66">
      <c r="A14" s="114">
        <v>3</v>
      </c>
      <c r="B14" s="100" t="s">
        <v>121</v>
      </c>
      <c r="C14" s="131" t="s">
        <v>122</v>
      </c>
      <c r="D14" s="115" t="s">
        <v>684</v>
      </c>
      <c r="E14" s="116" t="s">
        <v>124</v>
      </c>
      <c r="F14" s="102" t="s">
        <v>685</v>
      </c>
      <c r="G14" s="117" t="s">
        <v>666</v>
      </c>
      <c r="H14" s="117" t="s">
        <v>667</v>
      </c>
      <c r="I14" s="132" t="s">
        <v>686</v>
      </c>
      <c r="J14" s="119" t="s">
        <v>687</v>
      </c>
    </row>
    <row r="15" spans="1:10" ht="45">
      <c r="A15" s="114"/>
      <c r="B15" s="100"/>
      <c r="C15" s="122" t="s">
        <v>125</v>
      </c>
      <c r="D15" s="133" t="s">
        <v>688</v>
      </c>
      <c r="E15" s="128" t="s">
        <v>127</v>
      </c>
      <c r="F15" s="127" t="s">
        <v>685</v>
      </c>
      <c r="G15" s="127" t="s">
        <v>666</v>
      </c>
      <c r="H15" s="127" t="s">
        <v>667</v>
      </c>
      <c r="I15" s="129" t="s">
        <v>689</v>
      </c>
      <c r="J15" s="130"/>
    </row>
    <row r="16" spans="1:10" s="27" customFormat="1" ht="6" customHeight="1">
      <c r="A16" s="105"/>
      <c r="B16" s="106"/>
      <c r="C16" s="134"/>
      <c r="D16" s="109"/>
      <c r="E16" s="109"/>
      <c r="F16" s="110"/>
      <c r="G16" s="111"/>
      <c r="H16" s="111"/>
      <c r="I16" s="112"/>
      <c r="J16" s="113"/>
    </row>
    <row r="17" spans="1:10" ht="114">
      <c r="A17" s="114">
        <v>4</v>
      </c>
      <c r="B17" s="100" t="s">
        <v>690</v>
      </c>
      <c r="C17" s="99" t="s">
        <v>129</v>
      </c>
      <c r="D17" s="115" t="s">
        <v>691</v>
      </c>
      <c r="E17" s="116" t="s">
        <v>692</v>
      </c>
      <c r="F17" s="117" t="s">
        <v>693</v>
      </c>
      <c r="G17" s="117" t="s">
        <v>666</v>
      </c>
      <c r="H17" s="117" t="s">
        <v>667</v>
      </c>
      <c r="I17" s="118" t="s">
        <v>694</v>
      </c>
      <c r="J17" s="119"/>
    </row>
    <row r="18" spans="1:10" ht="158.25">
      <c r="A18" s="120"/>
      <c r="B18" s="121"/>
      <c r="C18" s="122" t="s">
        <v>132</v>
      </c>
      <c r="D18" s="115" t="s">
        <v>695</v>
      </c>
      <c r="E18" s="123" t="s">
        <v>696</v>
      </c>
      <c r="F18" s="124" t="s">
        <v>693</v>
      </c>
      <c r="G18" s="124" t="s">
        <v>666</v>
      </c>
      <c r="H18" s="124" t="s">
        <v>667</v>
      </c>
      <c r="I18" s="125" t="s">
        <v>697</v>
      </c>
      <c r="J18" s="126"/>
    </row>
    <row r="19" spans="1:10" ht="132" customHeight="1">
      <c r="A19" s="120"/>
      <c r="B19" s="121"/>
      <c r="C19" s="122" t="s">
        <v>135</v>
      </c>
      <c r="D19" s="115" t="s">
        <v>698</v>
      </c>
      <c r="E19" s="123" t="s">
        <v>699</v>
      </c>
      <c r="F19" s="124" t="s">
        <v>693</v>
      </c>
      <c r="G19" s="124" t="s">
        <v>666</v>
      </c>
      <c r="H19" s="124" t="s">
        <v>667</v>
      </c>
      <c r="I19" s="125" t="s">
        <v>700</v>
      </c>
      <c r="J19" s="126"/>
    </row>
    <row r="20" spans="1:10" ht="118.5">
      <c r="A20" s="120"/>
      <c r="B20" s="121"/>
      <c r="C20" s="122" t="s">
        <v>138</v>
      </c>
      <c r="D20" s="100" t="s">
        <v>701</v>
      </c>
      <c r="E20" s="128" t="s">
        <v>702</v>
      </c>
      <c r="F20" s="127" t="s">
        <v>703</v>
      </c>
      <c r="G20" s="127" t="s">
        <v>704</v>
      </c>
      <c r="H20" s="127" t="s">
        <v>667</v>
      </c>
      <c r="I20" s="129" t="s">
        <v>705</v>
      </c>
      <c r="J20" s="130"/>
    </row>
    <row r="21" spans="1:10" s="27" customFormat="1" ht="6" customHeight="1">
      <c r="A21" s="135"/>
      <c r="B21" s="135"/>
      <c r="C21" s="134"/>
      <c r="D21" s="109"/>
      <c r="E21" s="109"/>
      <c r="F21" s="110"/>
      <c r="G21" s="111"/>
      <c r="H21" s="111"/>
      <c r="I21" s="112"/>
      <c r="J21" s="113"/>
    </row>
    <row r="22" spans="1:10" s="14" customFormat="1" ht="82.5" customHeight="1">
      <c r="A22" s="99">
        <v>5</v>
      </c>
      <c r="B22" s="100" t="s">
        <v>141</v>
      </c>
      <c r="C22" s="99" t="s">
        <v>142</v>
      </c>
      <c r="D22" s="100" t="s">
        <v>143</v>
      </c>
      <c r="E22" s="101" t="s">
        <v>706</v>
      </c>
      <c r="F22" s="102" t="s">
        <v>693</v>
      </c>
      <c r="G22" s="102" t="s">
        <v>666</v>
      </c>
      <c r="H22" s="102" t="s">
        <v>667</v>
      </c>
      <c r="I22" s="104" t="s">
        <v>707</v>
      </c>
      <c r="J22" s="136"/>
    </row>
    <row r="23" spans="1:10" s="27" customFormat="1" ht="6" customHeight="1">
      <c r="A23" s="135"/>
      <c r="B23" s="135"/>
      <c r="C23" s="134"/>
      <c r="D23" s="109"/>
      <c r="E23" s="109"/>
      <c r="F23" s="110"/>
      <c r="G23" s="111"/>
      <c r="H23" s="111"/>
      <c r="I23" s="112"/>
      <c r="J23" s="113"/>
    </row>
    <row r="24" spans="1:10" ht="57" customHeight="1">
      <c r="A24" s="99">
        <v>6</v>
      </c>
      <c r="B24" s="100" t="s">
        <v>145</v>
      </c>
      <c r="C24" s="131" t="s">
        <v>146</v>
      </c>
      <c r="D24" s="115" t="s">
        <v>708</v>
      </c>
      <c r="E24" s="116" t="s">
        <v>709</v>
      </c>
      <c r="F24" s="117" t="s">
        <v>710</v>
      </c>
      <c r="G24" s="117" t="s">
        <v>666</v>
      </c>
      <c r="H24" s="117" t="s">
        <v>667</v>
      </c>
      <c r="I24" s="137" t="s">
        <v>711</v>
      </c>
      <c r="J24" s="119"/>
    </row>
    <row r="25" spans="1:10" ht="59.25" customHeight="1">
      <c r="A25" s="27"/>
      <c r="B25" s="138"/>
      <c r="C25" s="139" t="s">
        <v>152</v>
      </c>
      <c r="D25" s="140" t="s">
        <v>150</v>
      </c>
      <c r="E25" s="123" t="s">
        <v>712</v>
      </c>
      <c r="F25" s="124" t="s">
        <v>693</v>
      </c>
      <c r="G25" s="124" t="s">
        <v>666</v>
      </c>
      <c r="H25" s="124" t="s">
        <v>667</v>
      </c>
      <c r="I25" s="125" t="s">
        <v>713</v>
      </c>
      <c r="J25" s="126"/>
    </row>
    <row r="26" spans="1:10" ht="42.75" customHeight="1">
      <c r="A26" s="27"/>
      <c r="B26" s="138"/>
      <c r="C26" s="122" t="s">
        <v>714</v>
      </c>
      <c r="D26" s="133" t="s">
        <v>153</v>
      </c>
      <c r="E26" s="128" t="s">
        <v>715</v>
      </c>
      <c r="F26" s="127" t="s">
        <v>693</v>
      </c>
      <c r="G26" s="127" t="s">
        <v>666</v>
      </c>
      <c r="H26" s="127" t="s">
        <v>667</v>
      </c>
      <c r="I26" s="129" t="s">
        <v>716</v>
      </c>
      <c r="J26" s="130"/>
    </row>
    <row r="27" spans="1:10" ht="6" customHeight="1">
      <c r="A27" s="135"/>
      <c r="B27" s="135"/>
      <c r="C27" s="134"/>
      <c r="D27" s="109"/>
      <c r="E27" s="109"/>
      <c r="F27" s="110"/>
      <c r="G27" s="111"/>
      <c r="H27" s="111"/>
      <c r="I27" s="112"/>
      <c r="J27" s="113"/>
    </row>
    <row r="28" spans="1:10" ht="68.25" customHeight="1">
      <c r="A28" s="99">
        <v>7</v>
      </c>
      <c r="B28" s="100" t="s">
        <v>155</v>
      </c>
      <c r="C28" s="131" t="s">
        <v>156</v>
      </c>
      <c r="D28" s="115" t="s">
        <v>157</v>
      </c>
      <c r="E28" s="116" t="s">
        <v>717</v>
      </c>
      <c r="F28" s="117" t="s">
        <v>718</v>
      </c>
      <c r="G28" s="117" t="s">
        <v>666</v>
      </c>
      <c r="H28" s="117" t="s">
        <v>667</v>
      </c>
      <c r="I28" s="137" t="s">
        <v>719</v>
      </c>
      <c r="J28" s="119"/>
    </row>
    <row r="29" spans="1:10" ht="118.5">
      <c r="A29" s="27"/>
      <c r="B29" s="138"/>
      <c r="C29" s="139" t="s">
        <v>159</v>
      </c>
      <c r="D29" s="140" t="s">
        <v>720</v>
      </c>
      <c r="E29" s="141" t="s">
        <v>721</v>
      </c>
      <c r="F29" s="124" t="s">
        <v>722</v>
      </c>
      <c r="G29" s="124" t="s">
        <v>704</v>
      </c>
      <c r="H29" s="124" t="s">
        <v>667</v>
      </c>
      <c r="I29" s="125" t="s">
        <v>723</v>
      </c>
      <c r="J29" s="126"/>
    </row>
    <row r="30" spans="1:10" ht="118.5">
      <c r="A30" s="27"/>
      <c r="B30" s="138"/>
      <c r="C30" s="139" t="s">
        <v>162</v>
      </c>
      <c r="D30" s="140" t="s">
        <v>724</v>
      </c>
      <c r="E30" s="141" t="s">
        <v>725</v>
      </c>
      <c r="F30" s="124" t="s">
        <v>722</v>
      </c>
      <c r="G30" s="124" t="s">
        <v>704</v>
      </c>
      <c r="H30" s="124" t="s">
        <v>667</v>
      </c>
      <c r="I30" s="125" t="s">
        <v>726</v>
      </c>
      <c r="J30" s="126"/>
    </row>
    <row r="31" spans="1:10" ht="118.5">
      <c r="A31" s="27"/>
      <c r="B31" s="138"/>
      <c r="C31" s="139" t="s">
        <v>165</v>
      </c>
      <c r="D31" s="100" t="s">
        <v>727</v>
      </c>
      <c r="E31" s="142" t="s">
        <v>728</v>
      </c>
      <c r="F31" s="102" t="s">
        <v>722</v>
      </c>
      <c r="G31" s="127" t="s">
        <v>704</v>
      </c>
      <c r="H31" s="102" t="s">
        <v>667</v>
      </c>
      <c r="I31" s="129" t="s">
        <v>729</v>
      </c>
      <c r="J31" s="136"/>
    </row>
    <row r="32" spans="1:10" ht="147.75">
      <c r="A32" s="27"/>
      <c r="B32" s="138"/>
      <c r="C32" s="139" t="s">
        <v>168</v>
      </c>
      <c r="D32" s="140" t="s">
        <v>169</v>
      </c>
      <c r="E32" s="141" t="s">
        <v>730</v>
      </c>
      <c r="F32" s="124" t="s">
        <v>731</v>
      </c>
      <c r="G32" s="124" t="s">
        <v>666</v>
      </c>
      <c r="H32" s="124" t="s">
        <v>667</v>
      </c>
      <c r="I32" s="125" t="s">
        <v>169</v>
      </c>
      <c r="J32" s="143" t="s">
        <v>732</v>
      </c>
    </row>
    <row r="33" spans="1:10" ht="114">
      <c r="A33" s="27"/>
      <c r="B33" s="138"/>
      <c r="C33" s="139" t="s">
        <v>171</v>
      </c>
      <c r="D33" s="140" t="s">
        <v>172</v>
      </c>
      <c r="E33" s="141" t="s">
        <v>733</v>
      </c>
      <c r="F33" s="124" t="s">
        <v>734</v>
      </c>
      <c r="G33" s="124" t="s">
        <v>666</v>
      </c>
      <c r="H33" s="124" t="s">
        <v>667</v>
      </c>
      <c r="I33" s="125" t="s">
        <v>172</v>
      </c>
      <c r="J33" s="143" t="s">
        <v>735</v>
      </c>
    </row>
    <row r="34" spans="1:10" ht="128.25" customHeight="1">
      <c r="A34" s="27"/>
      <c r="B34" s="138"/>
      <c r="C34" s="122" t="s">
        <v>174</v>
      </c>
      <c r="D34" s="133" t="s">
        <v>175</v>
      </c>
      <c r="E34" s="144" t="s">
        <v>736</v>
      </c>
      <c r="F34" s="127" t="s">
        <v>737</v>
      </c>
      <c r="G34" s="127" t="s">
        <v>666</v>
      </c>
      <c r="H34" s="127" t="s">
        <v>667</v>
      </c>
      <c r="I34" s="129" t="s">
        <v>175</v>
      </c>
      <c r="J34" s="143" t="s">
        <v>738</v>
      </c>
    </row>
    <row r="35" spans="1:10" s="27" customFormat="1" ht="6" customHeight="1">
      <c r="A35" s="105"/>
      <c r="B35" s="106"/>
      <c r="C35" s="134"/>
      <c r="D35" s="109"/>
      <c r="E35" s="109"/>
      <c r="F35" s="110"/>
      <c r="G35" s="111"/>
      <c r="H35" s="111"/>
      <c r="I35" s="112"/>
      <c r="J35" s="113"/>
    </row>
    <row r="36" spans="1:10" ht="57" customHeight="1">
      <c r="A36" s="114">
        <v>8</v>
      </c>
      <c r="B36" s="100" t="s">
        <v>177</v>
      </c>
      <c r="C36" s="131" t="s">
        <v>178</v>
      </c>
      <c r="D36" s="115" t="s">
        <v>179</v>
      </c>
      <c r="E36" s="145" t="s">
        <v>739</v>
      </c>
      <c r="F36" s="117" t="s">
        <v>740</v>
      </c>
      <c r="G36" s="117" t="s">
        <v>666</v>
      </c>
      <c r="H36" s="117" t="s">
        <v>667</v>
      </c>
      <c r="I36" s="118" t="s">
        <v>741</v>
      </c>
      <c r="J36" s="146"/>
    </row>
    <row r="37" spans="1:10" ht="57" customHeight="1">
      <c r="A37" s="27"/>
      <c r="B37" s="138"/>
      <c r="C37" s="139" t="s">
        <v>181</v>
      </c>
      <c r="D37" s="140" t="s">
        <v>182</v>
      </c>
      <c r="E37" s="141" t="s">
        <v>742</v>
      </c>
      <c r="F37" s="124" t="s">
        <v>740</v>
      </c>
      <c r="G37" s="124" t="s">
        <v>666</v>
      </c>
      <c r="H37" s="124" t="s">
        <v>667</v>
      </c>
      <c r="I37" s="125" t="s">
        <v>743</v>
      </c>
      <c r="J37" s="126"/>
    </row>
    <row r="38" spans="1:10" ht="57" customHeight="1">
      <c r="A38" s="27"/>
      <c r="B38" s="138"/>
      <c r="C38" s="131" t="s">
        <v>184</v>
      </c>
      <c r="D38" s="140" t="s">
        <v>744</v>
      </c>
      <c r="E38" s="141" t="s">
        <v>745</v>
      </c>
      <c r="F38" s="124" t="s">
        <v>740</v>
      </c>
      <c r="G38" s="124" t="s">
        <v>666</v>
      </c>
      <c r="H38" s="124" t="s">
        <v>667</v>
      </c>
      <c r="I38" s="125" t="s">
        <v>746</v>
      </c>
      <c r="J38" s="143"/>
    </row>
    <row r="39" spans="1:10" ht="60.75" customHeight="1">
      <c r="A39" s="27"/>
      <c r="B39" s="138"/>
      <c r="C39" s="131" t="s">
        <v>187</v>
      </c>
      <c r="D39" s="140" t="s">
        <v>747</v>
      </c>
      <c r="E39" s="141" t="s">
        <v>748</v>
      </c>
      <c r="F39" s="124" t="s">
        <v>749</v>
      </c>
      <c r="G39" s="124" t="s">
        <v>666</v>
      </c>
      <c r="H39" s="124" t="s">
        <v>667</v>
      </c>
      <c r="I39" s="125" t="s">
        <v>750</v>
      </c>
      <c r="J39" s="143"/>
    </row>
    <row r="40" spans="1:10" ht="59.25" customHeight="1">
      <c r="A40" s="27"/>
      <c r="B40" s="138"/>
      <c r="C40" s="131" t="s">
        <v>190</v>
      </c>
      <c r="D40" s="140" t="s">
        <v>191</v>
      </c>
      <c r="E40" s="141" t="s">
        <v>751</v>
      </c>
      <c r="F40" s="124" t="s">
        <v>749</v>
      </c>
      <c r="G40" s="124" t="s">
        <v>666</v>
      </c>
      <c r="H40" s="124" t="s">
        <v>667</v>
      </c>
      <c r="I40" s="125" t="s">
        <v>752</v>
      </c>
      <c r="J40" s="143"/>
    </row>
    <row r="41" spans="1:10" ht="63.75" customHeight="1">
      <c r="A41" s="27"/>
      <c r="B41" s="138"/>
      <c r="C41" s="99" t="s">
        <v>193</v>
      </c>
      <c r="D41" s="133" t="s">
        <v>194</v>
      </c>
      <c r="E41" s="144" t="s">
        <v>753</v>
      </c>
      <c r="F41" s="127" t="s">
        <v>749</v>
      </c>
      <c r="G41" s="127" t="s">
        <v>666</v>
      </c>
      <c r="H41" s="127" t="s">
        <v>667</v>
      </c>
      <c r="I41" s="129" t="s">
        <v>754</v>
      </c>
      <c r="J41" s="147"/>
    </row>
    <row r="42" spans="1:10" s="27" customFormat="1" ht="6" customHeight="1">
      <c r="A42" s="105"/>
      <c r="B42" s="106"/>
      <c r="C42" s="134"/>
      <c r="D42" s="109"/>
      <c r="E42" s="109"/>
      <c r="F42" s="110"/>
      <c r="G42" s="111"/>
      <c r="H42" s="111"/>
      <c r="I42" s="112"/>
      <c r="J42" s="113"/>
    </row>
    <row r="43" spans="1:10" ht="92.25">
      <c r="A43" s="114">
        <v>9</v>
      </c>
      <c r="B43" s="100" t="s">
        <v>196</v>
      </c>
      <c r="C43" s="148" t="s">
        <v>197</v>
      </c>
      <c r="D43" s="115" t="s">
        <v>198</v>
      </c>
      <c r="E43" s="116" t="s">
        <v>755</v>
      </c>
      <c r="F43" s="117" t="s">
        <v>756</v>
      </c>
      <c r="G43" s="117" t="s">
        <v>666</v>
      </c>
      <c r="H43" s="117" t="s">
        <v>667</v>
      </c>
      <c r="I43" s="118" t="s">
        <v>757</v>
      </c>
      <c r="J43" s="149"/>
    </row>
    <row r="44" spans="1:10" ht="92.25">
      <c r="A44" s="27"/>
      <c r="B44" s="138"/>
      <c r="C44" s="150" t="s">
        <v>200</v>
      </c>
      <c r="D44" s="140" t="s">
        <v>758</v>
      </c>
      <c r="E44" s="123" t="s">
        <v>759</v>
      </c>
      <c r="F44" s="124" t="s">
        <v>760</v>
      </c>
      <c r="G44" s="124" t="s">
        <v>666</v>
      </c>
      <c r="H44" s="124" t="s">
        <v>667</v>
      </c>
      <c r="I44" s="125" t="s">
        <v>761</v>
      </c>
      <c r="J44" s="151"/>
    </row>
    <row r="45" spans="1:10" ht="250.5">
      <c r="A45" s="27"/>
      <c r="B45" s="138"/>
      <c r="C45" s="148" t="s">
        <v>203</v>
      </c>
      <c r="D45" s="140" t="s">
        <v>204</v>
      </c>
      <c r="E45" s="123" t="s">
        <v>762</v>
      </c>
      <c r="F45" s="117" t="s">
        <v>756</v>
      </c>
      <c r="G45" s="124" t="s">
        <v>666</v>
      </c>
      <c r="H45" s="124" t="s">
        <v>667</v>
      </c>
      <c r="I45" s="125" t="s">
        <v>763</v>
      </c>
      <c r="J45" s="151"/>
    </row>
    <row r="46" spans="1:10" ht="250.5">
      <c r="A46" s="27"/>
      <c r="B46" s="138"/>
      <c r="C46" s="150" t="s">
        <v>206</v>
      </c>
      <c r="D46" s="140" t="s">
        <v>207</v>
      </c>
      <c r="E46" s="123" t="s">
        <v>764</v>
      </c>
      <c r="F46" s="124" t="s">
        <v>760</v>
      </c>
      <c r="G46" s="124" t="s">
        <v>666</v>
      </c>
      <c r="H46" s="124" t="s">
        <v>667</v>
      </c>
      <c r="I46" s="125" t="s">
        <v>765</v>
      </c>
      <c r="J46" s="151"/>
    </row>
    <row r="47" spans="1:10" ht="92.25">
      <c r="A47" s="27"/>
      <c r="B47" s="138"/>
      <c r="C47" s="152" t="s">
        <v>209</v>
      </c>
      <c r="D47" s="133" t="s">
        <v>766</v>
      </c>
      <c r="E47" s="128" t="s">
        <v>767</v>
      </c>
      <c r="F47" s="127" t="s">
        <v>768</v>
      </c>
      <c r="G47" s="127" t="s">
        <v>666</v>
      </c>
      <c r="H47" s="127" t="s">
        <v>667</v>
      </c>
      <c r="I47" s="129" t="s">
        <v>769</v>
      </c>
      <c r="J47" s="130"/>
    </row>
    <row r="48" spans="1:10" s="27" customFormat="1" ht="6" customHeight="1">
      <c r="A48" s="105"/>
      <c r="B48" s="106"/>
      <c r="C48" s="134"/>
      <c r="D48" s="109"/>
      <c r="E48" s="109"/>
      <c r="F48" s="110"/>
      <c r="G48" s="111"/>
      <c r="H48" s="111"/>
      <c r="I48" s="112"/>
      <c r="J48" s="113"/>
    </row>
    <row r="49" spans="1:10" ht="45">
      <c r="A49" s="114">
        <v>10</v>
      </c>
      <c r="B49" s="100" t="s">
        <v>212</v>
      </c>
      <c r="C49" s="131" t="s">
        <v>213</v>
      </c>
      <c r="D49" s="115" t="s">
        <v>214</v>
      </c>
      <c r="E49" s="116" t="s">
        <v>770</v>
      </c>
      <c r="F49" s="117" t="s">
        <v>771</v>
      </c>
      <c r="G49" s="117" t="s">
        <v>666</v>
      </c>
      <c r="H49" s="117" t="s">
        <v>667</v>
      </c>
      <c r="I49" s="118" t="s">
        <v>772</v>
      </c>
      <c r="J49" s="146" t="s">
        <v>773</v>
      </c>
    </row>
    <row r="50" spans="1:10" ht="52.5">
      <c r="A50" s="27"/>
      <c r="B50" s="138"/>
      <c r="C50" s="139" t="s">
        <v>216</v>
      </c>
      <c r="D50" s="140" t="s">
        <v>217</v>
      </c>
      <c r="E50" s="141" t="s">
        <v>774</v>
      </c>
      <c r="F50" s="124" t="s">
        <v>771</v>
      </c>
      <c r="G50" s="124" t="s">
        <v>666</v>
      </c>
      <c r="H50" s="124" t="s">
        <v>667</v>
      </c>
      <c r="I50" s="125" t="s">
        <v>775</v>
      </c>
      <c r="J50" s="143" t="s">
        <v>776</v>
      </c>
    </row>
    <row r="51" spans="1:10" ht="237">
      <c r="A51" s="27"/>
      <c r="B51" s="138"/>
      <c r="C51" s="139" t="s">
        <v>219</v>
      </c>
      <c r="D51" s="140" t="s">
        <v>220</v>
      </c>
      <c r="E51" s="141" t="s">
        <v>777</v>
      </c>
      <c r="F51" s="124" t="s">
        <v>778</v>
      </c>
      <c r="G51" s="124" t="s">
        <v>666</v>
      </c>
      <c r="H51" s="124" t="s">
        <v>667</v>
      </c>
      <c r="I51" s="125" t="s">
        <v>779</v>
      </c>
      <c r="J51" s="153"/>
    </row>
    <row r="52" spans="1:10" ht="66">
      <c r="A52" s="27"/>
      <c r="B52" s="138"/>
      <c r="C52" s="99" t="s">
        <v>222</v>
      </c>
      <c r="D52" s="100" t="s">
        <v>780</v>
      </c>
      <c r="E52" s="142" t="s">
        <v>781</v>
      </c>
      <c r="F52" s="102" t="s">
        <v>782</v>
      </c>
      <c r="G52" s="127" t="s">
        <v>666</v>
      </c>
      <c r="H52" s="127" t="s">
        <v>667</v>
      </c>
      <c r="I52" s="103" t="s">
        <v>783</v>
      </c>
      <c r="J52" s="136"/>
    </row>
    <row r="53" spans="1:10" ht="6" customHeight="1">
      <c r="A53" s="105"/>
      <c r="B53" s="106"/>
      <c r="C53" s="134"/>
      <c r="D53" s="109"/>
      <c r="E53" s="109"/>
      <c r="F53" s="110"/>
      <c r="G53" s="111"/>
      <c r="H53" s="111"/>
      <c r="I53" s="112"/>
      <c r="J53" s="113"/>
    </row>
    <row r="54" spans="1:10" ht="102">
      <c r="A54" s="114">
        <v>11</v>
      </c>
      <c r="B54" s="100" t="s">
        <v>225</v>
      </c>
      <c r="C54" s="99" t="s">
        <v>226</v>
      </c>
      <c r="D54" s="100" t="s">
        <v>227</v>
      </c>
      <c r="E54" s="142" t="s">
        <v>784</v>
      </c>
      <c r="F54" s="102" t="s">
        <v>785</v>
      </c>
      <c r="G54" s="102" t="s">
        <v>666</v>
      </c>
      <c r="H54" s="102" t="s">
        <v>667</v>
      </c>
      <c r="I54" s="103"/>
      <c r="J54" s="154" t="s">
        <v>786</v>
      </c>
    </row>
    <row r="55" spans="1:10" ht="102">
      <c r="A55" s="27"/>
      <c r="B55" s="138"/>
      <c r="C55" s="150" t="s">
        <v>229</v>
      </c>
      <c r="D55" s="140" t="s">
        <v>230</v>
      </c>
      <c r="E55" s="123" t="s">
        <v>787</v>
      </c>
      <c r="F55" s="124" t="s">
        <v>788</v>
      </c>
      <c r="G55" s="124" t="s">
        <v>666</v>
      </c>
      <c r="H55" s="124" t="s">
        <v>667</v>
      </c>
      <c r="I55" s="125"/>
      <c r="J55" s="143" t="s">
        <v>789</v>
      </c>
    </row>
    <row r="56" spans="1:10" ht="102">
      <c r="A56" s="27"/>
      <c r="B56" s="138"/>
      <c r="C56" s="148" t="s">
        <v>232</v>
      </c>
      <c r="D56" s="140" t="s">
        <v>233</v>
      </c>
      <c r="E56" s="123" t="s">
        <v>790</v>
      </c>
      <c r="F56" s="124" t="s">
        <v>791</v>
      </c>
      <c r="G56" s="124" t="s">
        <v>666</v>
      </c>
      <c r="H56" s="124" t="s">
        <v>667</v>
      </c>
      <c r="I56" s="125"/>
      <c r="J56" s="143" t="s">
        <v>792</v>
      </c>
    </row>
    <row r="57" spans="1:10" ht="90.75">
      <c r="A57" s="27"/>
      <c r="B57" s="138"/>
      <c r="C57" s="99" t="s">
        <v>235</v>
      </c>
      <c r="D57" s="100" t="s">
        <v>236</v>
      </c>
      <c r="E57" s="142" t="s">
        <v>793</v>
      </c>
      <c r="F57" s="102" t="s">
        <v>794</v>
      </c>
      <c r="G57" s="102" t="s">
        <v>666</v>
      </c>
      <c r="H57" s="102" t="s">
        <v>667</v>
      </c>
      <c r="I57" s="103"/>
      <c r="J57" s="154" t="s">
        <v>795</v>
      </c>
    </row>
    <row r="58" spans="1:10" ht="6" customHeight="1">
      <c r="A58" s="105"/>
      <c r="B58" s="106"/>
      <c r="C58" s="134"/>
      <c r="D58" s="109"/>
      <c r="E58" s="109"/>
      <c r="F58" s="110"/>
      <c r="G58" s="111"/>
      <c r="H58" s="111"/>
      <c r="I58" s="112"/>
      <c r="J58" s="113"/>
    </row>
    <row r="59" spans="1:10" ht="68.25">
      <c r="A59" s="114">
        <v>12</v>
      </c>
      <c r="B59" s="100" t="s">
        <v>238</v>
      </c>
      <c r="C59" s="148" t="s">
        <v>239</v>
      </c>
      <c r="D59" s="115" t="s">
        <v>240</v>
      </c>
      <c r="E59" s="116" t="s">
        <v>796</v>
      </c>
      <c r="F59" s="155"/>
      <c r="G59" s="117" t="s">
        <v>666</v>
      </c>
      <c r="H59" s="117" t="s">
        <v>667</v>
      </c>
      <c r="I59" s="118" t="s">
        <v>797</v>
      </c>
      <c r="J59" s="146" t="s">
        <v>798</v>
      </c>
    </row>
    <row r="60" spans="1:10" ht="68.25">
      <c r="A60" s="114"/>
      <c r="B60" s="100"/>
      <c r="C60" s="148" t="s">
        <v>242</v>
      </c>
      <c r="D60" s="115" t="s">
        <v>243</v>
      </c>
      <c r="E60" s="116" t="s">
        <v>799</v>
      </c>
      <c r="F60" s="155"/>
      <c r="G60" s="117" t="s">
        <v>666</v>
      </c>
      <c r="H60" s="117" t="s">
        <v>667</v>
      </c>
      <c r="I60" s="118" t="s">
        <v>800</v>
      </c>
      <c r="J60" s="146" t="s">
        <v>798</v>
      </c>
    </row>
    <row r="61" spans="1:10" ht="114">
      <c r="A61" s="27"/>
      <c r="B61" s="138"/>
      <c r="C61" s="148" t="s">
        <v>245</v>
      </c>
      <c r="D61" s="140" t="s">
        <v>246</v>
      </c>
      <c r="E61" s="123" t="s">
        <v>801</v>
      </c>
      <c r="F61" s="156"/>
      <c r="G61" s="124" t="s">
        <v>666</v>
      </c>
      <c r="H61" s="124" t="s">
        <v>667</v>
      </c>
      <c r="I61" s="125" t="s">
        <v>802</v>
      </c>
      <c r="J61" s="143" t="s">
        <v>803</v>
      </c>
    </row>
    <row r="62" spans="1:10" ht="90.75">
      <c r="A62" s="114"/>
      <c r="B62" s="100"/>
      <c r="C62" s="148" t="s">
        <v>248</v>
      </c>
      <c r="D62" s="115" t="s">
        <v>249</v>
      </c>
      <c r="E62" s="116" t="s">
        <v>804</v>
      </c>
      <c r="F62" s="155"/>
      <c r="G62" s="117" t="s">
        <v>666</v>
      </c>
      <c r="H62" s="117" t="s">
        <v>667</v>
      </c>
      <c r="I62" s="118" t="s">
        <v>805</v>
      </c>
      <c r="J62" s="146"/>
    </row>
    <row r="63" spans="1:10" s="27" customFormat="1" ht="6" customHeight="1">
      <c r="A63" s="105"/>
      <c r="B63" s="106"/>
      <c r="C63" s="107"/>
      <c r="D63" s="108"/>
      <c r="E63" s="109"/>
      <c r="F63" s="110"/>
      <c r="G63" s="111"/>
      <c r="H63" s="111"/>
      <c r="I63" s="112"/>
      <c r="J63" s="113"/>
    </row>
    <row r="64" spans="1:10" s="27" customFormat="1" ht="66">
      <c r="A64" s="114">
        <v>13</v>
      </c>
      <c r="B64" s="100" t="s">
        <v>251</v>
      </c>
      <c r="C64" s="99" t="s">
        <v>252</v>
      </c>
      <c r="D64" s="100" t="s">
        <v>253</v>
      </c>
      <c r="E64" s="101" t="s">
        <v>806</v>
      </c>
      <c r="F64" s="102" t="s">
        <v>807</v>
      </c>
      <c r="G64" s="102" t="s">
        <v>666</v>
      </c>
      <c r="H64" s="102" t="s">
        <v>667</v>
      </c>
      <c r="I64" s="103" t="s">
        <v>808</v>
      </c>
      <c r="J64" s="154"/>
    </row>
    <row r="65" spans="1:10" ht="78.75">
      <c r="A65" s="27"/>
      <c r="B65" s="138"/>
      <c r="C65" s="148" t="s">
        <v>255</v>
      </c>
      <c r="D65" s="140" t="s">
        <v>256</v>
      </c>
      <c r="E65" s="123" t="s">
        <v>809</v>
      </c>
      <c r="F65" s="124" t="s">
        <v>810</v>
      </c>
      <c r="G65" s="124" t="s">
        <v>666</v>
      </c>
      <c r="H65" s="124" t="s">
        <v>667</v>
      </c>
      <c r="I65" s="125" t="s">
        <v>256</v>
      </c>
      <c r="J65" s="125" t="s">
        <v>811</v>
      </c>
    </row>
    <row r="66" spans="1:10" s="27" customFormat="1" ht="92.25">
      <c r="A66" s="114"/>
      <c r="B66" s="100"/>
      <c r="C66" s="99" t="s">
        <v>258</v>
      </c>
      <c r="D66" s="100" t="s">
        <v>259</v>
      </c>
      <c r="E66" s="101" t="s">
        <v>812</v>
      </c>
      <c r="F66" s="102" t="s">
        <v>813</v>
      </c>
      <c r="G66" s="102" t="s">
        <v>666</v>
      </c>
      <c r="H66" s="102" t="s">
        <v>667</v>
      </c>
      <c r="I66" s="103" t="s">
        <v>259</v>
      </c>
      <c r="J66" s="103" t="s">
        <v>814</v>
      </c>
    </row>
    <row r="67" spans="2:10" s="105" customFormat="1" ht="6" customHeight="1">
      <c r="B67" s="106"/>
      <c r="C67" s="107"/>
      <c r="D67" s="135"/>
      <c r="E67" s="109"/>
      <c r="F67" s="157"/>
      <c r="G67" s="158"/>
      <c r="H67" s="158"/>
      <c r="I67" s="159"/>
      <c r="J67" s="135"/>
    </row>
    <row r="68" spans="1:10" ht="198">
      <c r="A68" s="114">
        <v>14</v>
      </c>
      <c r="B68" s="100" t="s">
        <v>261</v>
      </c>
      <c r="C68" s="99" t="s">
        <v>262</v>
      </c>
      <c r="D68" s="100" t="s">
        <v>263</v>
      </c>
      <c r="E68" s="142" t="s">
        <v>815</v>
      </c>
      <c r="F68" s="160" t="s">
        <v>816</v>
      </c>
      <c r="G68" s="160" t="s">
        <v>666</v>
      </c>
      <c r="H68" s="160" t="s">
        <v>667</v>
      </c>
      <c r="I68" s="161" t="s">
        <v>263</v>
      </c>
      <c r="J68" s="161" t="s">
        <v>817</v>
      </c>
    </row>
    <row r="69" spans="1:10" s="27" customFormat="1" ht="6" customHeight="1">
      <c r="A69" s="105"/>
      <c r="B69" s="106"/>
      <c r="C69" s="134"/>
      <c r="D69" s="109"/>
      <c r="E69" s="109"/>
      <c r="F69" s="110"/>
      <c r="G69" s="111"/>
      <c r="H69" s="111"/>
      <c r="I69" s="112"/>
      <c r="J69" s="113"/>
    </row>
    <row r="70" spans="1:10" s="27" customFormat="1" ht="118.5">
      <c r="A70" s="114">
        <v>15</v>
      </c>
      <c r="B70" s="100" t="s">
        <v>265</v>
      </c>
      <c r="C70" s="131" t="s">
        <v>266</v>
      </c>
      <c r="D70" s="115" t="s">
        <v>267</v>
      </c>
      <c r="E70" s="145" t="s">
        <v>818</v>
      </c>
      <c r="F70" s="117" t="s">
        <v>819</v>
      </c>
      <c r="G70" s="117" t="s">
        <v>666</v>
      </c>
      <c r="H70" s="117" t="s">
        <v>667</v>
      </c>
      <c r="I70" s="118" t="s">
        <v>820</v>
      </c>
      <c r="J70" s="146"/>
    </row>
    <row r="71" spans="1:10" s="27" customFormat="1" ht="92.25">
      <c r="A71" s="114"/>
      <c r="B71" s="100"/>
      <c r="C71" s="99" t="s">
        <v>269</v>
      </c>
      <c r="D71" s="100" t="s">
        <v>270</v>
      </c>
      <c r="E71" s="101" t="s">
        <v>821</v>
      </c>
      <c r="F71" s="102" t="s">
        <v>822</v>
      </c>
      <c r="G71" s="102" t="s">
        <v>666</v>
      </c>
      <c r="H71" s="102" t="s">
        <v>667</v>
      </c>
      <c r="I71" s="103" t="s">
        <v>823</v>
      </c>
      <c r="J71" s="154"/>
    </row>
    <row r="72" spans="1:10" s="27" customFormat="1" ht="6" customHeight="1">
      <c r="A72" s="105"/>
      <c r="B72" s="106"/>
      <c r="C72" s="134"/>
      <c r="D72" s="109"/>
      <c r="E72" s="109"/>
      <c r="F72" s="110"/>
      <c r="G72" s="111"/>
      <c r="H72" s="111"/>
      <c r="I72" s="112"/>
      <c r="J72" s="113"/>
    </row>
  </sheetData>
  <sheetProtection sheet="1"/>
  <mergeCells count="3">
    <mergeCell ref="A1:J1"/>
    <mergeCell ref="A2:B2"/>
    <mergeCell ref="C2:D2"/>
  </mergeCells>
  <printOptions/>
  <pageMargins left="0.5118055555555556" right="0.5118055555555556" top="0.5513888888888889" bottom="0.7479166666666667" header="0.5118110236220472" footer="0.5118110236220472"/>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dc:creator>
  <cp:keywords/>
  <dc:description/>
  <cp:lastModifiedBy>Client</cp:lastModifiedBy>
  <dcterms:created xsi:type="dcterms:W3CDTF">2023-05-11T09:15:15Z</dcterms:created>
  <dcterms:modified xsi:type="dcterms:W3CDTF">2023-05-11T09:15:16Z</dcterms:modified>
  <cp:category/>
  <cp:version/>
  <cp:contentType/>
  <cp:contentStatus/>
</cp:coreProperties>
</file>